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edulinkcmo.sharepoint.com/sites/AccountingBudgetingTeam/Shared Documents/General/04. Bright View Prep/03. BPA 2024-25/Budget/Budget Due on 15th Aug 2024/"/>
    </mc:Choice>
  </mc:AlternateContent>
  <xr:revisionPtr revIDLastSave="612" documentId="11_364681E0DCDA34D8480590D0F207E49AC8AE47CB" xr6:coauthVersionLast="47" xr6:coauthVersionMax="47" xr10:uidLastSave="{F4FA08D0-E7BB-411B-B314-4B8CA582D876}"/>
  <bookViews>
    <workbookView xWindow="-108" yWindow="-108" windowWidth="41496" windowHeight="16776" xr2:uid="{00000000-000D-0000-FFFF-FFFF00000000}"/>
  </bookViews>
  <sheets>
    <sheet name="Budget + Budget Narrative" sheetId="1" r:id="rId1"/>
    <sheet name="Staffing Plan" sheetId="2" r:id="rId2"/>
  </sheets>
  <definedNames>
    <definedName name="_xlnm._FilterDatabase" localSheetId="0" hidden="1">'Budget + Budget Narrative'!$A$5:$E$182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4" i="1" l="1"/>
  <c r="D180" i="1"/>
  <c r="F146" i="1" l="1"/>
  <c r="F127" i="1"/>
  <c r="F126" i="1"/>
  <c r="F125" i="1"/>
  <c r="F124" i="1"/>
  <c r="F57" i="1"/>
  <c r="F43" i="1"/>
  <c r="F42" i="1"/>
  <c r="D128" i="1" l="1"/>
  <c r="C39" i="2" l="1"/>
  <c r="D8" i="2"/>
  <c r="F19" i="1"/>
  <c r="F18" i="1"/>
  <c r="F17" i="1"/>
  <c r="F16" i="1"/>
  <c r="F15" i="1"/>
  <c r="F14" i="1"/>
  <c r="F13" i="1"/>
  <c r="F12" i="1"/>
  <c r="F11" i="1"/>
  <c r="F10" i="1"/>
  <c r="F9" i="1"/>
  <c r="F8" i="1"/>
  <c r="F7" i="1"/>
  <c r="D20" i="1" l="1"/>
  <c r="F168" i="1"/>
  <c r="F162" i="1"/>
  <c r="F161" i="1"/>
  <c r="F160" i="1"/>
  <c r="F145" i="1"/>
  <c r="D147" i="1" s="1"/>
  <c r="F141" i="1"/>
  <c r="F139" i="1"/>
  <c r="F121" i="1"/>
  <c r="D122" i="1" s="1"/>
  <c r="F114" i="1"/>
  <c r="F111" i="1"/>
  <c r="F109" i="1"/>
  <c r="F108" i="1"/>
  <c r="F107" i="1"/>
  <c r="F106" i="1"/>
  <c r="F95" i="1"/>
  <c r="F94" i="1"/>
  <c r="F93" i="1"/>
  <c r="F92" i="1"/>
  <c r="F41" i="1"/>
  <c r="F40" i="1"/>
  <c r="F38" i="1"/>
  <c r="F36" i="1"/>
  <c r="F174" i="1"/>
  <c r="F173" i="1"/>
  <c r="F172" i="1"/>
  <c r="F169" i="1"/>
  <c r="F167" i="1"/>
  <c r="F166" i="1"/>
  <c r="F165" i="1"/>
  <c r="F164" i="1"/>
  <c r="F163" i="1"/>
  <c r="F159" i="1"/>
  <c r="F158" i="1"/>
  <c r="F157" i="1"/>
  <c r="F156" i="1"/>
  <c r="F155" i="1"/>
  <c r="F154" i="1"/>
  <c r="F153" i="1"/>
  <c r="F152" i="1"/>
  <c r="F151" i="1"/>
  <c r="F150" i="1"/>
  <c r="F149" i="1"/>
  <c r="F142" i="1"/>
  <c r="F140" i="1"/>
  <c r="F138" i="1"/>
  <c r="F137" i="1"/>
  <c r="F136" i="1"/>
  <c r="F135" i="1"/>
  <c r="F134" i="1"/>
  <c r="F133" i="1"/>
  <c r="F132" i="1"/>
  <c r="F131" i="1"/>
  <c r="F130" i="1"/>
  <c r="F118" i="1"/>
  <c r="F117" i="1"/>
  <c r="F116" i="1"/>
  <c r="F115" i="1"/>
  <c r="F113" i="1"/>
  <c r="F112" i="1"/>
  <c r="F110" i="1"/>
  <c r="F105" i="1"/>
  <c r="F104" i="1"/>
  <c r="F103" i="1"/>
  <c r="F102" i="1"/>
  <c r="F101" i="1"/>
  <c r="F98" i="1"/>
  <c r="F89" i="1"/>
  <c r="F86" i="1"/>
  <c r="F83" i="1"/>
  <c r="F82" i="1"/>
  <c r="F81" i="1"/>
  <c r="F80" i="1"/>
  <c r="F79" i="1"/>
  <c r="F78" i="1"/>
  <c r="F77" i="1"/>
  <c r="F76" i="1"/>
  <c r="F75" i="1"/>
  <c r="F74" i="1"/>
  <c r="F73" i="1"/>
  <c r="F70" i="1"/>
  <c r="F69" i="1"/>
  <c r="F68" i="1"/>
  <c r="F67" i="1"/>
  <c r="F66" i="1"/>
  <c r="F65" i="1"/>
  <c r="F64" i="1"/>
  <c r="F63" i="1"/>
  <c r="F62" i="1"/>
  <c r="F61" i="1"/>
  <c r="F58" i="1"/>
  <c r="F56" i="1"/>
  <c r="F55" i="1"/>
  <c r="F54" i="1"/>
  <c r="F53" i="1"/>
  <c r="F52" i="1"/>
  <c r="F51" i="1"/>
  <c r="F50" i="1"/>
  <c r="F49" i="1"/>
  <c r="F48" i="1"/>
  <c r="F47" i="1"/>
  <c r="F44" i="1"/>
  <c r="F39" i="1"/>
  <c r="F37" i="1"/>
  <c r="F35" i="1"/>
  <c r="F34" i="1"/>
  <c r="F33" i="1"/>
  <c r="F32" i="1"/>
  <c r="F31" i="1"/>
  <c r="F30" i="1"/>
  <c r="F29" i="1"/>
  <c r="F28" i="1"/>
  <c r="F27" i="1"/>
  <c r="F26" i="1"/>
  <c r="F25" i="1"/>
  <c r="F24" i="1"/>
  <c r="D143" i="1" l="1"/>
  <c r="D170" i="1"/>
  <c r="D96" i="1"/>
  <c r="D45" i="1"/>
  <c r="D59" i="1"/>
  <c r="D71" i="1"/>
  <c r="D84" i="1"/>
  <c r="D87" i="1"/>
  <c r="D90" i="1"/>
  <c r="D99" i="1"/>
  <c r="D119" i="1"/>
  <c r="D175" i="1"/>
  <c r="D177" i="1" l="1"/>
  <c r="D178" i="1" s="1"/>
  <c r="D181" i="1" s="1"/>
  <c r="D182" i="1" s="1"/>
  <c r="D16" i="2" l="1"/>
  <c r="D13" i="2"/>
  <c r="D33" i="2"/>
  <c r="D31" i="2"/>
  <c r="D30" i="2"/>
  <c r="D34" i="2"/>
  <c r="D21" i="2"/>
  <c r="D20" i="2"/>
  <c r="D37" i="2"/>
  <c r="D36" i="2"/>
  <c r="D35" i="2"/>
  <c r="D32" i="2"/>
  <c r="D27" i="2"/>
  <c r="D26" i="2"/>
  <c r="D25" i="2"/>
  <c r="D24" i="2"/>
  <c r="D23" i="2"/>
  <c r="D22" i="2"/>
  <c r="D10" i="2"/>
  <c r="D7" i="2"/>
  <c r="D6" i="2"/>
  <c r="D39" i="2" l="1"/>
</calcChain>
</file>

<file path=xl/sharedStrings.xml><?xml version="1.0" encoding="utf-8"?>
<sst xmlns="http://schemas.openxmlformats.org/spreadsheetml/2006/main" count="324" uniqueCount="195">
  <si>
    <t>Obj</t>
  </si>
  <si>
    <t>Description</t>
  </si>
  <si>
    <t>Total Revenue</t>
  </si>
  <si>
    <t>Function 5100 ‐ Basic Instruction</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</si>
  <si>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</si>
  <si>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</si>
  <si>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</si>
  <si>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</si>
  <si>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</si>
  <si>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</si>
  <si>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</si>
  <si>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</si>
  <si>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</si>
  <si>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</si>
  <si>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</si>
  <si>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</si>
  <si>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</si>
  <si>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Supplies</t>
  </si>
  <si>
    <t>Textbooks</t>
  </si>
  <si>
    <t>Furniture, Fixtures‐Capitalized</t>
  </si>
  <si>
    <t>5100 Sub Total</t>
  </si>
  <si>
    <t>Function 5200 ‐ Exceptional Education</t>
  </si>
  <si>
    <t>5200 Sub Total</t>
  </si>
  <si>
    <t>Function 6100 ‐ Pupil Services</t>
  </si>
  <si>
    <t>6100 Sub Total</t>
  </si>
  <si>
    <t>6200 Sub Total</t>
  </si>
  <si>
    <t>6300 Sub Total</t>
  </si>
  <si>
    <t>Travel</t>
  </si>
  <si>
    <t>6400 Sub Total</t>
  </si>
  <si>
    <t>Function 7100 ‐ Board</t>
  </si>
  <si>
    <t>7100 Sub Total</t>
  </si>
  <si>
    <t>Dues and Fees</t>
  </si>
  <si>
    <t>7200 Sub Total</t>
  </si>
  <si>
    <t>Computer Software</t>
  </si>
  <si>
    <t>Other Personnel Services</t>
  </si>
  <si>
    <t>Miscellaneous Expenses</t>
  </si>
  <si>
    <t>7300 Sub Total</t>
  </si>
  <si>
    <t>7500 Sub Total</t>
  </si>
  <si>
    <t>Food</t>
  </si>
  <si>
    <t>7600 Sub Total</t>
  </si>
  <si>
    <t>Insurance and Bond Premiums</t>
  </si>
  <si>
    <t>Repairs and Maintenance</t>
  </si>
  <si>
    <t>Communications</t>
  </si>
  <si>
    <t>Public Utilities</t>
  </si>
  <si>
    <t>Other Purchased Services</t>
  </si>
  <si>
    <t>7900 Sub Total</t>
  </si>
  <si>
    <t>Net Change in Fund Balance</t>
  </si>
  <si>
    <t>Ending Fund Balance</t>
  </si>
  <si>
    <t>Function 7400 ‐ Facilities Acquisition</t>
  </si>
  <si>
    <t>Function 7600 ‐ Food Services</t>
  </si>
  <si>
    <t>Function 7500 ‐ Fiscal Services</t>
  </si>
  <si>
    <t>Function 7900 ‐ Operation of Plant</t>
  </si>
  <si>
    <t>Projected FTE:                                      744.00</t>
  </si>
  <si>
    <t>Expenditures</t>
  </si>
  <si>
    <t>Function 6200 ‐ Instructional  Media Services</t>
  </si>
  <si>
    <t>Function 6300 ‐ Instructional/Curriculum Development</t>
  </si>
  <si>
    <t>Function 6400 ‐ Instructional Staff Training</t>
  </si>
  <si>
    <t>Function 7200 ‐ General / District Administration</t>
  </si>
  <si>
    <t>Function 7300 ‐ School Administration</t>
  </si>
  <si>
    <t>Function</t>
  </si>
  <si>
    <t>Amount</t>
  </si>
  <si>
    <t>Example Staffing Plan</t>
  </si>
  <si>
    <t>Revenues</t>
  </si>
  <si>
    <t>Total Governmental Funds</t>
  </si>
  <si>
    <t>Total Expenditures</t>
  </si>
  <si>
    <t>Excess of Revenues Over Expenditures</t>
  </si>
  <si>
    <t>Rent</t>
  </si>
  <si>
    <t>Expenditure Category</t>
  </si>
  <si>
    <t>School Administration</t>
  </si>
  <si>
    <t>Teachers</t>
  </si>
  <si>
    <t># of staff</t>
  </si>
  <si>
    <t xml:space="preserve">Total Salaries </t>
  </si>
  <si>
    <t>Instructions: Categorize by Function and  Expenditure Category.  Salaries must tie to budget</t>
  </si>
  <si>
    <t>Classroom Salaries</t>
  </si>
  <si>
    <t>Basic Instruction</t>
  </si>
  <si>
    <t>Substitute/3100</t>
  </si>
  <si>
    <t xml:space="preserve">Substitute Teachers </t>
  </si>
  <si>
    <t>Food Services</t>
  </si>
  <si>
    <t>Operation of Plant</t>
  </si>
  <si>
    <t xml:space="preserve"> Function</t>
  </si>
  <si>
    <t>Principal</t>
  </si>
  <si>
    <t>Assistant Principal</t>
  </si>
  <si>
    <t>Registrar Supervisor</t>
  </si>
  <si>
    <t>NSLP Director</t>
  </si>
  <si>
    <t>ESE Specialist Supervisor</t>
  </si>
  <si>
    <t>Head Counselor</t>
  </si>
  <si>
    <t>Receptionist</t>
  </si>
  <si>
    <t>Community Involvement Specialist/Activity Director</t>
  </si>
  <si>
    <t>Interventionist</t>
  </si>
  <si>
    <t>Custodian</t>
  </si>
  <si>
    <t>Bathroom Monitor</t>
  </si>
  <si>
    <t>Night Cleaning Personnel</t>
  </si>
  <si>
    <t>IT Specialist</t>
  </si>
  <si>
    <t>General Adminstration</t>
  </si>
  <si>
    <t>Cafeteria Monitor</t>
  </si>
  <si>
    <t>Cafeteria Server</t>
  </si>
  <si>
    <t>Cafeteria Manager/After School Manager</t>
  </si>
  <si>
    <t>ESE Teacher</t>
  </si>
  <si>
    <t>Execptional Education</t>
  </si>
  <si>
    <t>Paraprofessional</t>
  </si>
  <si>
    <t>** Staffing plan not limited to example categories listed below</t>
  </si>
  <si>
    <t>Basic Instructional</t>
  </si>
  <si>
    <t>Clerical Staff</t>
  </si>
  <si>
    <t>Food Service Manager</t>
  </si>
  <si>
    <t>Food  Service Workers</t>
  </si>
  <si>
    <t>Utilities</t>
  </si>
  <si>
    <t>Sample Budget and Budget Narrative Template</t>
  </si>
  <si>
    <t>33XX</t>
  </si>
  <si>
    <t>34XX</t>
  </si>
  <si>
    <t xml:space="preserve">FEDERAL SOURCES </t>
  </si>
  <si>
    <t xml:space="preserve">    Federal direct</t>
  </si>
  <si>
    <t xml:space="preserve">    Federal through state and local</t>
  </si>
  <si>
    <t xml:space="preserve">STATE SOURCES </t>
  </si>
  <si>
    <t xml:space="preserve">    FEFP</t>
  </si>
  <si>
    <t xml:space="preserve">    Capital outlay</t>
  </si>
  <si>
    <t xml:space="preserve">    Class size reduction</t>
  </si>
  <si>
    <t xml:space="preserve">    School recognition</t>
  </si>
  <si>
    <t xml:space="preserve">    Other state revenue</t>
  </si>
  <si>
    <t>LOCAL SOURCES</t>
  </si>
  <si>
    <t xml:space="preserve">    Interest</t>
  </si>
  <si>
    <t xml:space="preserve">    Local capital improvement tax</t>
  </si>
  <si>
    <t xml:space="preserve">    Other local revenue</t>
  </si>
  <si>
    <t>*Budget Instructions:  In accordance with FL.1002.33(9)(g)(3)  The statement of revenue, expenditures, and changes in fund balance shall be in the governmental funds format prescribed by the Governmental Accounting Standards Board."  See sample annual budget below.</t>
  </si>
  <si>
    <t>Student Assessment/Test Material</t>
  </si>
  <si>
    <t>Training Materials.</t>
  </si>
  <si>
    <t>Comp.Hardware.Cap</t>
  </si>
  <si>
    <t>7100</t>
  </si>
  <si>
    <t>311</t>
  </si>
  <si>
    <t>312</t>
  </si>
  <si>
    <t>320</t>
  </si>
  <si>
    <t>330</t>
  </si>
  <si>
    <t>Prof.&amp; Tech Services-Audit</t>
  </si>
  <si>
    <t>Prof.&amp; Tech Services-Legal</t>
  </si>
  <si>
    <t>Postage</t>
  </si>
  <si>
    <t>Other Mat'L. &amp; Supplies</t>
  </si>
  <si>
    <t>7400 Sub Total</t>
  </si>
  <si>
    <t>FF&amp;E &amp; Building</t>
  </si>
  <si>
    <t>FEFP Dist.Admin.Fee</t>
  </si>
  <si>
    <t>Purch Serv - Prof. &amp; Tech. Services</t>
  </si>
  <si>
    <t>Function 7700 ‐ Central Services</t>
  </si>
  <si>
    <t>7700 Sub Total</t>
  </si>
  <si>
    <t>Marketing</t>
  </si>
  <si>
    <t>Ground Services</t>
  </si>
  <si>
    <t>Security Services</t>
  </si>
  <si>
    <t>Function 8200 ‐ admin tech Services</t>
  </si>
  <si>
    <t>8200 Sub Total</t>
  </si>
  <si>
    <t>Proceeds from Issuing Long-term Debt</t>
  </si>
  <si>
    <t>See Staffing Plan</t>
  </si>
  <si>
    <t>7.65% of the wages</t>
  </si>
  <si>
    <t>Beginning Fund Balance (as of June 30, 2024)</t>
  </si>
  <si>
    <t>Based on the actual lease agreement.</t>
  </si>
  <si>
    <t>Total</t>
  </si>
  <si>
    <t>1.02% of the gross salaries.</t>
  </si>
  <si>
    <t>0.4% of the gross salaries</t>
  </si>
  <si>
    <t>Furniture, Fixtures‐Non Capitalized</t>
  </si>
  <si>
    <t>Field Trips &amp; Fundraising Expenses</t>
  </si>
  <si>
    <t>ESP Contracted Services</t>
  </si>
  <si>
    <t>Comp.Hardware.Non Cap</t>
  </si>
  <si>
    <t>310</t>
  </si>
  <si>
    <t>692</t>
  </si>
  <si>
    <t>730</t>
  </si>
  <si>
    <t>731</t>
  </si>
  <si>
    <t>Accounting services</t>
  </si>
  <si>
    <t>Accounting software</t>
  </si>
  <si>
    <t>Bank Fees</t>
  </si>
  <si>
    <t>Recruiting</t>
  </si>
  <si>
    <t>8200</t>
  </si>
  <si>
    <t>350</t>
  </si>
  <si>
    <t>390</t>
  </si>
  <si>
    <t>630</t>
  </si>
  <si>
    <t>Computer Repairs</t>
  </si>
  <si>
    <t>Revenue based on 2024-25 Second FEFP Calculation sheet</t>
  </si>
  <si>
    <t>Capital outlay revenue is based on $1,056.86 per FTE</t>
  </si>
  <si>
    <t>Referendum fund based on 2023-24 per FTE estimate [$1,422.27 per FTE]</t>
  </si>
  <si>
    <t>This includes CSP grant revenue of $406,103  &amp; Food services revenue of $150,396. CSP grant revenue is based on approved CSP budget and for food services revenues, the assumption is that 100% of the FTE will participate in the program.</t>
  </si>
  <si>
    <t>Annual group insurance expense is estimated at $3,456 per full time resource</t>
  </si>
  <si>
    <r>
      <t xml:space="preserve"> Sample Budget Narrative </t>
    </r>
    <r>
      <rPr>
        <sz val="12"/>
        <rFont val="Times New Roman"/>
        <family val="1"/>
      </rPr>
      <t xml:space="preserve"> ( Include a brief but detailed explanation for each amount claimed)</t>
    </r>
  </si>
  <si>
    <t>ComputerSoftware.NonCap</t>
  </si>
  <si>
    <t>Cost of multiple school-wide software subscriptions. The budget is based on last year's cost adjusted with the relative change in the student count.</t>
  </si>
  <si>
    <t>Contracted costs to maintain the IT infrastructure The budget is based on last year's cost adjusted with the relative change in the student count.</t>
  </si>
  <si>
    <t>Technology related supplies [toner, ink etc]</t>
  </si>
  <si>
    <t>Building supplies.The budget is based on last year's cost adjusted with the relative change in the student count.</t>
  </si>
  <si>
    <t>The budget is based on last year's cost adjusted with the relative change in the student count.</t>
  </si>
  <si>
    <t>Contracted security services to meet FDOE requirements. Budget is based on last year's actual expense</t>
  </si>
  <si>
    <t>Security System</t>
  </si>
  <si>
    <t>The budget is based on last year's cost adjusted with the relative change in the student count. This also includes CSP grant related purchases.</t>
  </si>
  <si>
    <t>Expenses included in the CSP grant.</t>
  </si>
  <si>
    <t>Cost of food purchases assuming that 100% of the FTE would participate in the program. Per lunch, cost is based on the actual bills from the food services vendor.</t>
  </si>
  <si>
    <t>$4,044 per month for accounting and payroll.</t>
  </si>
  <si>
    <t>Accounting &amp; payroll software charges</t>
  </si>
  <si>
    <t>Based on 2024-25 second FEFP revenue calculation sheet.</t>
  </si>
  <si>
    <t>The costs of the annual audit paid to the outside auditor. Cost is based on actual quotation</t>
  </si>
  <si>
    <t>Management Fee. 9% of the FEFP revenue</t>
  </si>
  <si>
    <t>CSP grant related purchases</t>
  </si>
  <si>
    <t>Waste/Water.The budget is based on last year's cost adjusted with the relative change in the student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</si>
</sst>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8" formatCode="&quot;$&quot;#,##0.00_);[Red]\(&quot;$&quot;#,##0.00\)"/>
    <numFmt numFmtId="41" formatCode="_(* #,##0_);_(* \(#,##0\);_(* &quot;-&quot;_);_(@_)"/>
    <numFmt numFmtId="44" formatCode="_(&quot;$&quot;* #,##0.00_);_(&quot;$&quot;* \(#,##0.00\);_(&quot;$&quot;* &quot;-&quot;??_);_(@_)"/>
    <numFmt numFmtId="43" formatCode="_(* #,##0.00_);_(* \(#,##0.00\);_(* &quot;-&quot;??_);_(@_)"/>
    <numFmt numFmtId="164" formatCode="\$\ #,##0"/>
    <numFmt numFmtId="165" formatCode="\$\ #,##0_);\(\$\ #,##0\)"/>
    <numFmt numFmtId="166" formatCode="0.00_)"/>
    <numFmt numFmtId="167" formatCode="#,##0.0_);\(#,##0.0\)"/>
    <numFmt numFmtId="168" formatCode="0.0*100"/>
    <numFmt numFmtId="169" formatCode="#,##0.0\ ;\(#,##0.0\)"/>
    <numFmt numFmtId="170" formatCode="0\x"/>
    <numFmt numFmtId="171" formatCode="&quot;$&quot;#,##0.00"/>
  </numFmts>
  <fonts count="58">
    <font>
      <sz val="10"/>
      <color rgb="FF000000"/>
      <name val="Times New Roman"/>
      <charset val="204"/>
    </font>
    <font>
      <sz val="11"/>
      <color theme="1"/>
      <name val="Calibri"/>
      <family val="2"/>
      <scheme val="minor"/>
    </font>
    <font>
      <sz val="12"/>
      <name val="Calibri"/>
      <family val="2"/>
    </font>
    <font>
      <sz val="12"/>
      <color rgb="FF000000"/>
      <name val="Times New Roman"/>
      <family val="1"/>
    </font>
    <font>
      <sz val="12"/>
      <color rgb="FF000000"/>
      <name val="Calibri"/>
      <family val="2"/>
    </font>
    <font>
      <b/>
      <sz val="12"/>
      <name val="Calibri"/>
      <family val="2"/>
    </font>
    <font>
      <b/>
      <sz val="12"/>
      <color rgb="FF000000"/>
      <name val="Calibri"/>
      <family val="2"/>
    </font>
    <font>
      <b/>
      <sz val="10"/>
      <color rgb="FF000000"/>
      <name val="Times New Roman"/>
      <family val="1"/>
    </font>
    <font>
      <b/>
      <sz val="18"/>
      <color rgb="FF000000"/>
      <name val="Times New Roman"/>
      <family val="1"/>
    </font>
    <font>
      <sz val="10"/>
      <color rgb="FF000000"/>
      <name val="Times New Roman"/>
      <family val="1"/>
    </font>
    <font>
      <b/>
      <sz val="9"/>
      <name val="Times New Roman"/>
      <family val="1"/>
    </font>
    <font>
      <b/>
      <sz val="10"/>
      <name val="Times New Roman"/>
      <family val="1"/>
    </font>
    <font>
      <b/>
      <sz val="14"/>
      <name val="Times New Roman"/>
      <family val="1"/>
    </font>
    <font>
      <sz val="10"/>
      <name val="Times New Roman"/>
      <family val="1"/>
    </font>
    <font>
      <sz val="10"/>
      <color rgb="FF000000"/>
      <name val="Times New Roman"/>
      <family val="1"/>
    </font>
    <font>
      <sz val="10"/>
      <name val="Arial"/>
      <family val="2"/>
    </font>
    <font>
      <b/>
      <sz val="12"/>
      <color rgb="FF000000"/>
      <name val="Times New Roman"/>
      <family val="1"/>
    </font>
    <font>
      <b/>
      <sz val="12"/>
      <name val="Times New Roman"/>
      <family val="1"/>
    </font>
    <font>
      <sz val="10"/>
      <color rgb="FF000000"/>
      <name val="Times New Roman"/>
      <family val="1"/>
    </font>
    <font>
      <b/>
      <sz val="11"/>
      <color theme="3"/>
      <name val="Calibri"/>
      <family val="2"/>
      <scheme val="minor"/>
    </font>
    <font>
      <b/>
      <sz val="11"/>
      <color theme="0"/>
      <name val="Calibri"/>
      <family val="2"/>
      <scheme val="minor"/>
    </font>
    <font>
      <b/>
      <sz val="10"/>
      <name val="Arial"/>
      <family val="2"/>
    </font>
    <font>
      <b/>
      <sz val="12"/>
      <name val="Arial"/>
      <family val="2"/>
    </font>
    <font>
      <b/>
      <sz val="12"/>
      <color indexed="8"/>
      <name val="Times New Roman"/>
      <family val="1"/>
    </font>
    <font>
      <b/>
      <sz val="10"/>
      <color indexed="8"/>
      <name val="Times New Roman"/>
      <family val="1"/>
    </font>
    <font>
      <sz val="8"/>
      <color indexed="12"/>
      <name val="Tms Rmn"/>
    </font>
    <font>
      <sz val="10"/>
      <name val="Book Antiqua"/>
      <family val="1"/>
    </font>
    <font>
      <sz val="8"/>
      <name val="Arial"/>
      <family val="2"/>
    </font>
    <font>
      <b/>
      <i/>
      <sz val="8"/>
      <name val="Arial"/>
      <family val="2"/>
    </font>
    <font>
      <sz val="11"/>
      <color indexed="12"/>
      <name val="Book Antiqua"/>
      <family val="1"/>
    </font>
    <font>
      <sz val="7"/>
      <name val="Arial"/>
      <family val="2"/>
    </font>
    <font>
      <sz val="10.5"/>
      <name val="Times New Roman"/>
      <family val="1"/>
    </font>
    <font>
      <b/>
      <sz val="8"/>
      <name val="Palatino"/>
      <family val="1"/>
    </font>
    <font>
      <b/>
      <sz val="10"/>
      <name val="Palatino"/>
      <family val="1"/>
    </font>
    <font>
      <sz val="10"/>
      <name val="Geneva"/>
    </font>
    <font>
      <b/>
      <i/>
      <sz val="16"/>
      <name val="Helv"/>
    </font>
    <font>
      <b/>
      <sz val="8"/>
      <name val="Arial"/>
      <family val="2"/>
    </font>
    <font>
      <sz val="8"/>
      <name val="Book Antiqua"/>
      <family val="1"/>
    </font>
    <font>
      <b/>
      <sz val="26"/>
      <name val="Times New Roman"/>
      <family val="1"/>
    </font>
    <font>
      <b/>
      <u/>
      <sz val="9"/>
      <name val="Arial"/>
      <family val="2"/>
    </font>
    <font>
      <b/>
      <sz val="14"/>
      <name val="Palatino"/>
      <family val="1"/>
    </font>
    <font>
      <b/>
      <sz val="7"/>
      <name val="Arial"/>
      <family val="2"/>
    </font>
    <font>
      <b/>
      <sz val="9"/>
      <name val="Arial"/>
      <family val="2"/>
    </font>
    <font>
      <sz val="10"/>
      <color indexed="8"/>
      <name val="Arial"/>
      <family val="2"/>
    </font>
    <font>
      <sz val="10"/>
      <color indexed="8"/>
      <name val="Times New Roman"/>
      <family val="1"/>
    </font>
    <font>
      <u/>
      <sz val="10"/>
      <color theme="10"/>
      <name val="Arial"/>
      <family val="2"/>
    </font>
    <font>
      <b/>
      <sz val="16"/>
      <color theme="1" tint="0.24994659260841701"/>
      <name val="Cambria"/>
      <family val="2"/>
      <scheme val="major"/>
    </font>
    <font>
      <sz val="11"/>
      <name val="Calibri"/>
      <family val="2"/>
      <scheme val="minor"/>
    </font>
    <font>
      <b/>
      <sz val="11"/>
      <color theme="1" tint="0.24994659260841701"/>
      <name val="Cambria"/>
      <family val="2"/>
      <scheme val="major"/>
    </font>
    <font>
      <i/>
      <sz val="11"/>
      <color theme="1" tint="0.34998626667073579"/>
      <name val="Calibri"/>
      <family val="2"/>
      <scheme val="minor"/>
    </font>
    <font>
      <sz val="11"/>
      <color theme="1" tint="0.24994659260841701"/>
      <name val="Calibri"/>
      <family val="2"/>
      <scheme val="minor"/>
    </font>
    <font>
      <sz val="10"/>
      <color rgb="FF000000"/>
      <name val="Arial"/>
      <family val="2"/>
    </font>
    <font>
      <sz val="12"/>
      <color theme="1"/>
      <name val="Calibri"/>
      <family val="2"/>
      <scheme val="minor"/>
    </font>
    <font>
      <u/>
      <sz val="11"/>
      <color theme="10"/>
      <name val="Calibri"/>
      <family val="2"/>
      <scheme val="minor"/>
    </font>
    <font>
      <sz val="10"/>
      <color rgb="FF000000"/>
      <name val="Calibri"/>
      <family val="2"/>
      <scheme val="minor"/>
    </font>
    <font>
      <sz val="11"/>
      <color theme="1"/>
      <name val="Times New Roman"/>
      <family val="1"/>
    </font>
    <font>
      <b/>
      <sz val="16"/>
      <name val="Times New Roman"/>
      <family val="1"/>
    </font>
    <font>
      <sz val="12"/>
      <name val="Times New Roman"/>
      <family val="1"/>
    </font>
  </fonts>
  <fills count="9">
    <fill>
      <patternFill patternType="none"/>
    </fill>
    <fill>
      <patternFill patternType="gray125"/>
    </fill>
    <fill>
      <patternFill patternType="solid">
        <fgColor rgb="FFBDD7EE"/>
      </patternFill>
    </fill>
    <fill>
      <patternFill patternType="solid">
        <fgColor rgb="FFDBDBDB"/>
      </patternFill>
    </fill>
    <fill>
      <patternFill patternType="solid">
        <fgColor rgb="FFD9D9D9"/>
      </patternFill>
    </fill>
    <fill>
      <patternFill patternType="solid">
        <fgColor theme="3" tint="0.79998168889431442"/>
        <bgColor indexed="64"/>
      </patternFill>
    </fill>
    <fill>
      <patternFill patternType="solid">
        <fgColor theme="4" tint="0.79998168889431442"/>
        <bgColor indexed="65"/>
      </patternFill>
    </fill>
    <fill>
      <patternFill patternType="solid">
        <fgColor theme="0" tint="-0.14996795556505021"/>
        <bgColor indexed="64"/>
      </patternFill>
    </fill>
    <fill>
      <patternFill patternType="solid">
        <fgColor theme="4" tint="-0.49998474074526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top style="thin">
        <color rgb="FF000000"/>
      </top>
      <bottom/>
      <diagonal/>
    </border>
    <border>
      <left style="thin">
        <color rgb="FF000000"/>
      </left>
      <right style="thin">
        <color indexed="64"/>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8"/>
      </right>
      <top style="thin">
        <color indexed="8"/>
      </top>
      <bottom/>
      <diagonal/>
    </border>
    <border>
      <left/>
      <right/>
      <top/>
      <bottom style="thick">
        <color theme="4" tint="-0.499984740745262"/>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style="thin">
        <color theme="4" tint="-0.499984740745262"/>
      </top>
      <bottom style="thin">
        <color theme="4" tint="-0.499984740745262"/>
      </bottom>
      <diagonal/>
    </border>
  </borders>
  <cellStyleXfs count="103">
    <xf numFmtId="0" fontId="0" fillId="0" borderId="0"/>
    <xf numFmtId="44" fontId="14" fillId="0" borderId="0" applyFont="0" applyFill="0" applyBorder="0" applyAlignment="0" applyProtection="0"/>
    <xf numFmtId="0" fontId="15" fillId="0" borderId="0"/>
    <xf numFmtId="43" fontId="18" fillId="0" borderId="0" applyFont="0" applyFill="0" applyBorder="0" applyAlignment="0" applyProtection="0"/>
    <xf numFmtId="0" fontId="15" fillId="0" borderId="0"/>
    <xf numFmtId="0" fontId="25" fillId="0" borderId="0" applyNumberFormat="0" applyFill="0" applyBorder="0" applyAlignment="0" applyProtection="0"/>
    <xf numFmtId="41" fontId="26"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8" fontId="29" fillId="0" borderId="16">
      <protection locked="0"/>
    </xf>
    <xf numFmtId="0" fontId="30" fillId="0" borderId="0" applyNumberFormat="0" applyFill="0" applyBorder="0" applyAlignment="0" applyProtection="0"/>
    <xf numFmtId="0" fontId="31" fillId="0" borderId="0" applyProtection="0">
      <alignment horizontal="right" vertical="top"/>
    </xf>
    <xf numFmtId="0" fontId="32" fillId="0" borderId="0">
      <alignment horizontal="center"/>
    </xf>
    <xf numFmtId="0" fontId="32" fillId="0" borderId="0">
      <alignment horizontal="center"/>
    </xf>
    <xf numFmtId="0" fontId="33" fillId="0" borderId="0"/>
    <xf numFmtId="0" fontId="34" fillId="0" borderId="0"/>
    <xf numFmtId="166" fontId="35" fillId="0" borderId="0"/>
    <xf numFmtId="169" fontId="27" fillId="0" borderId="0" applyNumberFormat="0" applyFill="0" applyBorder="0" applyAlignment="0" applyProtection="0"/>
    <xf numFmtId="0" fontId="36" fillId="0" borderId="0" applyNumberFormat="0" applyFill="0" applyBorder="0" applyAlignment="0" applyProtection="0"/>
    <xf numFmtId="0" fontId="2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6" fillId="0" borderId="0" applyNumberFormat="0" applyFill="0" applyBorder="0" applyAlignment="0" applyProtection="0"/>
    <xf numFmtId="0" fontId="38" fillId="0" borderId="0" applyProtection="0">
      <alignment horizontal="left"/>
    </xf>
    <xf numFmtId="9" fontId="15" fillId="0" borderId="0" applyFont="0" applyFill="0" applyBorder="0" applyAlignment="0" applyProtection="0"/>
    <xf numFmtId="168" fontId="26" fillId="0" borderId="0"/>
    <xf numFmtId="167" fontId="13" fillId="0" borderId="0">
      <alignment vertical="top"/>
    </xf>
    <xf numFmtId="0" fontId="43" fillId="0" borderId="0" applyNumberFormat="0" applyBorder="0" applyAlignment="0"/>
    <xf numFmtId="0" fontId="23" fillId="0" borderId="0" applyNumberFormat="0" applyBorder="0" applyAlignment="0"/>
    <xf numFmtId="0" fontId="24" fillId="0" borderId="0" applyNumberFormat="0" applyBorder="0" applyAlignment="0"/>
    <xf numFmtId="0" fontId="44" fillId="0" borderId="0" applyNumberFormat="0" applyBorder="0" applyAlignment="0"/>
    <xf numFmtId="0" fontId="21" fillId="0" borderId="0" applyFill="0" applyBorder="0" applyProtection="0">
      <alignment horizontal="left"/>
    </xf>
    <xf numFmtId="0" fontId="37" fillId="0" borderId="0" applyNumberFormat="0" applyFill="0" applyBorder="0"/>
    <xf numFmtId="0" fontId="22" fillId="0" borderId="0" applyNumberFormat="0" applyFill="0" applyBorder="0" applyAlignment="0" applyProtection="0"/>
    <xf numFmtId="0" fontId="39" fillId="0" borderId="0" applyNumberFormat="0" applyFill="0" applyBorder="0" applyAlignment="0" applyProtection="0"/>
    <xf numFmtId="170" fontId="15" fillId="0" borderId="0">
      <alignment horizontal="center"/>
    </xf>
    <xf numFmtId="0" fontId="40" fillId="0" borderId="0">
      <alignment horizontal="center"/>
    </xf>
    <xf numFmtId="0" fontId="41" fillId="0" borderId="0" applyNumberFormat="0" applyFill="0" applyBorder="0" applyAlignment="0" applyProtection="0"/>
    <xf numFmtId="0" fontId="42" fillId="0" borderId="0" applyNumberFormat="0" applyFill="0" applyBorder="0" applyAlignment="0" applyProtection="0"/>
    <xf numFmtId="44" fontId="15"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46" fillId="0" borderId="17" applyNumberFormat="0" applyFill="0" applyProtection="0">
      <alignment vertical="center"/>
    </xf>
    <xf numFmtId="0" fontId="47" fillId="0" borderId="0"/>
    <xf numFmtId="0" fontId="48" fillId="0" borderId="18" applyNumberFormat="0" applyFill="0" applyProtection="0">
      <alignment vertical="center"/>
    </xf>
    <xf numFmtId="0" fontId="49" fillId="0" borderId="19" applyNumberFormat="0" applyProtection="0">
      <alignment vertical="center"/>
    </xf>
    <xf numFmtId="171" fontId="50" fillId="7" borderId="0" applyFont="0" applyFill="0" applyBorder="0" applyAlignment="0" applyProtection="0"/>
    <xf numFmtId="0" fontId="50" fillId="6" borderId="0" applyNumberFormat="0" applyFont="0" applyAlignment="0">
      <alignment horizontal="center" vertical="center" wrapText="1"/>
    </xf>
    <xf numFmtId="10" fontId="47" fillId="0" borderId="0" applyFont="0" applyFill="0" applyBorder="0" applyAlignment="0" applyProtection="0"/>
    <xf numFmtId="1" fontId="50" fillId="6" borderId="0" applyFont="0" applyFill="0" applyBorder="0" applyAlignment="0"/>
    <xf numFmtId="14" fontId="50" fillId="0" borderId="0" applyFont="0" applyFill="0" applyBorder="0" applyAlignment="0"/>
    <xf numFmtId="0" fontId="19" fillId="0" borderId="20" applyNumberFormat="0" applyFill="0" applyProtection="0">
      <alignment vertical="center"/>
    </xf>
    <xf numFmtId="0" fontId="50" fillId="7" borderId="19" applyNumberFormat="0" applyProtection="0">
      <alignment horizontal="right"/>
    </xf>
    <xf numFmtId="0" fontId="20" fillId="8" borderId="0" applyNumberFormat="0" applyBorder="0" applyProtection="0">
      <alignment vertical="center" wrapText="1"/>
    </xf>
    <xf numFmtId="0" fontId="20" fillId="8" borderId="0" applyBorder="0" applyProtection="0">
      <alignment horizontal="right" vertical="center" wrapText="1" indent="2"/>
    </xf>
    <xf numFmtId="171" fontId="50" fillId="7" borderId="0" applyFont="0" applyFill="0" applyBorder="0" applyProtection="0">
      <alignment horizontal="right" indent="2"/>
    </xf>
    <xf numFmtId="0" fontId="1" fillId="0" borderId="0"/>
    <xf numFmtId="0" fontId="46" fillId="0" borderId="17" applyNumberFormat="0" applyFill="0" applyProtection="0">
      <alignment vertical="center"/>
    </xf>
    <xf numFmtId="0" fontId="47" fillId="0" borderId="0"/>
    <xf numFmtId="0" fontId="48" fillId="0" borderId="18" applyNumberFormat="0" applyFill="0" applyProtection="0">
      <alignment vertical="center"/>
    </xf>
    <xf numFmtId="0" fontId="49" fillId="0" borderId="19" applyNumberFormat="0" applyProtection="0">
      <alignment vertical="center"/>
    </xf>
    <xf numFmtId="10" fontId="47" fillId="0" borderId="0" applyFont="0" applyFill="0" applyBorder="0" applyAlignment="0" applyProtection="0"/>
    <xf numFmtId="14" fontId="50" fillId="0" borderId="0" applyFont="0" applyFill="0" applyBorder="0" applyAlignment="0"/>
    <xf numFmtId="0" fontId="19" fillId="0" borderId="20" applyNumberFormat="0" applyFill="0" applyProtection="0">
      <alignment vertical="center"/>
    </xf>
    <xf numFmtId="0" fontId="50" fillId="7" borderId="19" applyNumberFormat="0" applyProtection="0">
      <alignment horizontal="right"/>
    </xf>
    <xf numFmtId="0" fontId="20" fillId="8" borderId="0" applyNumberFormat="0" applyBorder="0" applyProtection="0">
      <alignment vertical="center" wrapText="1"/>
    </xf>
    <xf numFmtId="0" fontId="1" fillId="0" borderId="0"/>
    <xf numFmtId="0" fontId="15" fillId="0" borderId="0"/>
    <xf numFmtId="43" fontId="15" fillId="0" borderId="0" applyFont="0" applyFill="0" applyBorder="0" applyAlignment="0" applyProtection="0"/>
    <xf numFmtId="0" fontId="1" fillId="0" borderId="0"/>
    <xf numFmtId="0" fontId="51" fillId="0" borderId="0"/>
    <xf numFmtId="44" fontId="9"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0" fontId="54" fillId="0" borderId="0"/>
    <xf numFmtId="43" fontId="52" fillId="0" borderId="0" applyFont="0" applyFill="0" applyBorder="0" applyAlignment="0" applyProtection="0"/>
    <xf numFmtId="0" fontId="52"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54"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14">
    <xf numFmtId="0" fontId="0" fillId="0" borderId="0" xfId="0" applyAlignment="1">
      <alignment horizontal="left" vertical="top"/>
    </xf>
    <xf numFmtId="0" fontId="0" fillId="0" borderId="0" xfId="0" applyAlignment="1">
      <alignment horizontal="left" vertical="top" wrapText="1"/>
    </xf>
    <xf numFmtId="1" fontId="4" fillId="0" borderId="1" xfId="0" applyNumberFormat="1" applyFont="1" applyBorder="1" applyAlignment="1">
      <alignment horizontal="center" vertical="top" wrapText="1" shrinkToFit="1"/>
    </xf>
    <xf numFmtId="1" fontId="4" fillId="0" borderId="1" xfId="0" applyNumberFormat="1" applyFont="1" applyBorder="1" applyAlignment="1">
      <alignment horizontal="center" wrapText="1" shrinkToFit="1"/>
    </xf>
    <xf numFmtId="1" fontId="4" fillId="0" borderId="1" xfId="0" applyNumberFormat="1" applyFont="1" applyBorder="1" applyAlignment="1">
      <alignment horizontal="center" vertical="center" wrapText="1" shrinkToFit="1"/>
    </xf>
    <xf numFmtId="0" fontId="2" fillId="0" borderId="2" xfId="0" applyFont="1" applyBorder="1" applyAlignment="1">
      <alignment vertical="center" wrapText="1"/>
    </xf>
    <xf numFmtId="0" fontId="2" fillId="0" borderId="2" xfId="0" applyFont="1" applyBorder="1" applyAlignment="1">
      <alignment vertical="top" wrapText="1"/>
    </xf>
    <xf numFmtId="0" fontId="5" fillId="2" borderId="2" xfId="0" applyFont="1" applyFill="1" applyBorder="1" applyAlignment="1">
      <alignment vertical="top" wrapText="1"/>
    </xf>
    <xf numFmtId="0" fontId="3" fillId="0" borderId="2" xfId="0" applyFont="1" applyBorder="1" applyAlignment="1">
      <alignment wrapText="1"/>
    </xf>
    <xf numFmtId="0" fontId="3" fillId="3" borderId="2" xfId="0" applyFont="1" applyFill="1" applyBorder="1" applyAlignment="1">
      <alignment wrapText="1"/>
    </xf>
    <xf numFmtId="0" fontId="2" fillId="0" borderId="2" xfId="0" applyFont="1" applyBorder="1" applyAlignment="1">
      <alignment wrapText="1"/>
    </xf>
    <xf numFmtId="0" fontId="3" fillId="4" borderId="2" xfId="0" applyFont="1" applyFill="1" applyBorder="1" applyAlignment="1">
      <alignment wrapText="1"/>
    </xf>
    <xf numFmtId="0" fontId="3" fillId="0" borderId="0" xfId="0" applyFont="1" applyAlignment="1">
      <alignment vertical="top"/>
    </xf>
    <xf numFmtId="0" fontId="3" fillId="0" borderId="6" xfId="0" applyFont="1" applyBorder="1" applyAlignment="1">
      <alignment vertical="top"/>
    </xf>
    <xf numFmtId="1" fontId="4" fillId="0" borderId="1" xfId="0" applyNumberFormat="1" applyFont="1" applyBorder="1" applyAlignment="1">
      <alignment horizontal="left" vertical="top" shrinkToFit="1"/>
    </xf>
    <xf numFmtId="1" fontId="4" fillId="0" borderId="1" xfId="0" applyNumberFormat="1" applyFont="1" applyBorder="1" applyAlignment="1">
      <alignment horizontal="left" vertical="center" shrinkToFit="1"/>
    </xf>
    <xf numFmtId="1" fontId="4" fillId="0" borderId="1" xfId="0" applyNumberFormat="1" applyFont="1" applyBorder="1" applyAlignment="1">
      <alignment horizontal="left" shrinkToFit="1"/>
    </xf>
    <xf numFmtId="0" fontId="3" fillId="0" borderId="0" xfId="0" applyFont="1" applyAlignment="1">
      <alignment horizontal="left"/>
    </xf>
    <xf numFmtId="0" fontId="3" fillId="0" borderId="6" xfId="0" applyFont="1" applyBorder="1" applyAlignment="1">
      <alignment horizontal="left"/>
    </xf>
    <xf numFmtId="164" fontId="4" fillId="0" borderId="2" xfId="0" applyNumberFormat="1" applyFont="1" applyBorder="1" applyAlignment="1">
      <alignment horizontal="right" wrapText="1" shrinkToFit="1"/>
    </xf>
    <xf numFmtId="164" fontId="6" fillId="2" borderId="2" xfId="0" applyNumberFormat="1" applyFont="1" applyFill="1" applyBorder="1" applyAlignment="1">
      <alignment horizontal="right" wrapText="1" shrinkToFit="1"/>
    </xf>
    <xf numFmtId="0" fontId="3" fillId="0" borderId="0" xfId="0" applyFont="1" applyAlignment="1">
      <alignment horizontal="left" vertical="top"/>
    </xf>
    <xf numFmtId="0" fontId="9" fillId="0" borderId="0" xfId="0" applyFont="1" applyAlignment="1">
      <alignment horizontal="left" vertical="top"/>
    </xf>
    <xf numFmtId="164" fontId="6" fillId="0" borderId="2" xfId="0" applyNumberFormat="1" applyFont="1" applyBorder="1" applyAlignment="1">
      <alignment horizontal="right" wrapText="1" shrinkToFit="1"/>
    </xf>
    <xf numFmtId="0" fontId="17" fillId="5" borderId="8" xfId="0" applyFont="1" applyFill="1" applyBorder="1" applyAlignment="1">
      <alignment horizontal="center" vertical="center" wrapText="1"/>
    </xf>
    <xf numFmtId="0" fontId="11" fillId="0" borderId="8" xfId="0" applyFont="1" applyBorder="1" applyAlignment="1">
      <alignment horizontal="left" wrapText="1"/>
    </xf>
    <xf numFmtId="0" fontId="13" fillId="0" borderId="8" xfId="0" applyFont="1" applyBorder="1" applyAlignment="1">
      <alignment horizontal="center" vertical="center" wrapText="1"/>
    </xf>
    <xf numFmtId="0" fontId="13" fillId="0" borderId="8" xfId="0" applyFont="1" applyBorder="1" applyAlignment="1">
      <alignment horizontal="left" vertical="top" wrapText="1"/>
    </xf>
    <xf numFmtId="44" fontId="9" fillId="0" borderId="8" xfId="1" applyFont="1" applyBorder="1" applyAlignment="1">
      <alignment horizontal="left" vertical="top" shrinkToFit="1"/>
    </xf>
    <xf numFmtId="0" fontId="11" fillId="0" borderId="8" xfId="0" applyFont="1" applyBorder="1" applyAlignment="1">
      <alignment horizontal="left" vertical="top" wrapText="1"/>
    </xf>
    <xf numFmtId="44" fontId="7" fillId="0" borderId="8" xfId="1" applyFont="1" applyBorder="1" applyAlignment="1">
      <alignment horizontal="left" vertical="top" shrinkToFit="1"/>
    </xf>
    <xf numFmtId="3" fontId="9" fillId="0" borderId="8" xfId="0" applyNumberFormat="1" applyFont="1" applyBorder="1" applyAlignment="1">
      <alignment horizontal="left" vertical="top" shrinkToFit="1"/>
    </xf>
    <xf numFmtId="0" fontId="5" fillId="0" borderId="5" xfId="0" applyFont="1" applyBorder="1" applyAlignment="1">
      <alignment vertical="top"/>
    </xf>
    <xf numFmtId="1" fontId="0" fillId="0" borderId="0" xfId="0" applyNumberFormat="1" applyAlignment="1">
      <alignment horizontal="left" vertical="top" wrapText="1"/>
    </xf>
    <xf numFmtId="43" fontId="9" fillId="0" borderId="8" xfId="3" applyFont="1" applyBorder="1" applyAlignment="1">
      <alignment horizontal="left" vertical="top" shrinkToFit="1"/>
    </xf>
    <xf numFmtId="43" fontId="13" fillId="0" borderId="8" xfId="3" applyFont="1" applyBorder="1" applyAlignment="1">
      <alignment horizontal="center" vertical="center" wrapText="1"/>
    </xf>
    <xf numFmtId="43" fontId="17" fillId="5" borderId="8" xfId="3" applyFont="1" applyFill="1" applyBorder="1" applyAlignment="1">
      <alignment horizontal="center" vertical="center" wrapText="1"/>
    </xf>
    <xf numFmtId="43" fontId="0" fillId="0" borderId="0" xfId="3" applyFont="1" applyAlignment="1">
      <alignment horizontal="left" vertical="top"/>
    </xf>
    <xf numFmtId="43" fontId="7" fillId="0" borderId="8" xfId="3" applyFont="1" applyBorder="1" applyAlignment="1">
      <alignment horizontal="right" vertical="top" shrinkToFit="1"/>
    </xf>
    <xf numFmtId="43" fontId="9" fillId="0" borderId="8" xfId="3" applyFont="1" applyBorder="1" applyAlignment="1">
      <alignment horizontal="right" vertical="top" shrinkToFit="1"/>
    </xf>
    <xf numFmtId="0" fontId="55" fillId="0" borderId="0" xfId="91" applyFont="1" applyAlignment="1" applyProtection="1">
      <alignment horizontal="left"/>
      <protection hidden="1"/>
    </xf>
    <xf numFmtId="0" fontId="5" fillId="2" borderId="2" xfId="0" applyFont="1" applyFill="1" applyBorder="1" applyAlignment="1">
      <alignment horizontal="center" vertical="top" wrapText="1"/>
    </xf>
    <xf numFmtId="0" fontId="3" fillId="0" borderId="1" xfId="0" applyFont="1" applyBorder="1" applyAlignment="1">
      <alignment horizontal="center" wrapText="1"/>
    </xf>
    <xf numFmtId="0" fontId="2" fillId="0" borderId="5" xfId="0" applyFont="1" applyBorder="1" applyAlignment="1">
      <alignment horizontal="center" vertical="top" wrapText="1"/>
    </xf>
    <xf numFmtId="0" fontId="3" fillId="0" borderId="15" xfId="0" applyFont="1" applyBorder="1" applyAlignment="1">
      <alignment horizontal="center" wrapText="1"/>
    </xf>
    <xf numFmtId="0" fontId="8" fillId="0" borderId="8" xfId="0" applyFont="1" applyBorder="1" applyAlignment="1">
      <alignment horizontal="center" vertical="top" wrapText="1"/>
    </xf>
    <xf numFmtId="0" fontId="16" fillId="0" borderId="8" xfId="0" applyFont="1" applyBorder="1" applyAlignment="1">
      <alignment horizontal="left" wrapText="1"/>
    </xf>
    <xf numFmtId="0" fontId="16" fillId="0" borderId="8" xfId="0" applyFont="1" applyBorder="1" applyAlignment="1">
      <alignment horizontal="center" wrapText="1"/>
    </xf>
    <xf numFmtId="0" fontId="12" fillId="0" borderId="8" xfId="0" applyFont="1" applyBorder="1" applyAlignment="1">
      <alignment horizontal="center" vertical="top" wrapText="1"/>
    </xf>
    <xf numFmtId="0" fontId="10" fillId="0" borderId="8" xfId="0" applyFont="1" applyBorder="1" applyAlignment="1">
      <alignment horizontal="left" vertical="top" wrapText="1"/>
    </xf>
    <xf numFmtId="0" fontId="9" fillId="0" borderId="8" xfId="0" applyFont="1" applyBorder="1" applyAlignment="1">
      <alignment horizontal="left" wrapText="1"/>
    </xf>
    <xf numFmtId="0" fontId="0" fillId="0" borderId="8" xfId="0" applyBorder="1" applyAlignment="1">
      <alignment horizontal="left" wrapText="1"/>
    </xf>
    <xf numFmtId="0" fontId="9" fillId="0" borderId="0" xfId="0" applyFont="1" applyAlignment="1">
      <alignment horizontal="left" vertical="top" wrapText="1"/>
    </xf>
    <xf numFmtId="0" fontId="12" fillId="0" borderId="0" xfId="0" applyFont="1" applyAlignment="1">
      <alignment vertical="top"/>
    </xf>
    <xf numFmtId="0" fontId="17" fillId="0" borderId="0" xfId="0" applyFont="1" applyAlignment="1">
      <alignment horizontal="center" vertical="top" wrapText="1"/>
    </xf>
    <xf numFmtId="0" fontId="56" fillId="0" borderId="8" xfId="0" applyFont="1" applyBorder="1" applyAlignment="1">
      <alignment horizontal="left" wrapText="1"/>
    </xf>
    <xf numFmtId="0" fontId="57" fillId="0" borderId="8" xfId="0" applyFont="1" applyBorder="1" applyAlignment="1">
      <alignment horizontal="right" wrapText="1"/>
    </xf>
    <xf numFmtId="0" fontId="57" fillId="0" borderId="14" xfId="0" applyFont="1" applyBorder="1" applyAlignment="1">
      <alignment vertical="top" wrapText="1"/>
    </xf>
    <xf numFmtId="0" fontId="12" fillId="2" borderId="2" xfId="0" applyFont="1" applyFill="1" applyBorder="1" applyAlignment="1">
      <alignment vertical="top"/>
    </xf>
    <xf numFmtId="0" fontId="57" fillId="2" borderId="3" xfId="0" applyFont="1" applyFill="1" applyBorder="1" applyAlignment="1">
      <alignment horizontal="center" vertical="top" wrapText="1"/>
    </xf>
    <xf numFmtId="0" fontId="57" fillId="2" borderId="0" xfId="0" applyFont="1" applyFill="1" applyAlignment="1">
      <alignment horizontal="center" vertical="top" wrapText="1"/>
    </xf>
    <xf numFmtId="0" fontId="57" fillId="2" borderId="9" xfId="0" applyFont="1" applyFill="1" applyBorder="1" applyAlignment="1">
      <alignment horizontal="center" vertical="top" wrapText="1"/>
    </xf>
    <xf numFmtId="0" fontId="17" fillId="2" borderId="1" xfId="0" applyFont="1" applyFill="1" applyBorder="1" applyAlignment="1">
      <alignment horizontal="left" vertical="top"/>
    </xf>
    <xf numFmtId="0" fontId="17" fillId="2" borderId="1" xfId="0" applyFont="1" applyFill="1" applyBorder="1" applyAlignment="1">
      <alignment horizontal="center" vertical="top" wrapText="1"/>
    </xf>
    <xf numFmtId="0" fontId="17" fillId="2" borderId="2" xfId="0" applyFont="1" applyFill="1" applyBorder="1" applyAlignment="1">
      <alignment vertical="top" wrapText="1"/>
    </xf>
    <xf numFmtId="0" fontId="17" fillId="2" borderId="2" xfId="0" applyFont="1" applyFill="1" applyBorder="1" applyAlignment="1">
      <alignment horizontal="right" vertical="top" wrapText="1"/>
    </xf>
    <xf numFmtId="0" fontId="17" fillId="2" borderId="8" xfId="0" applyFont="1" applyFill="1" applyBorder="1" applyAlignment="1">
      <alignment horizontal="center" vertical="top" wrapText="1"/>
    </xf>
    <xf numFmtId="1" fontId="3" fillId="0" borderId="1" xfId="0" applyNumberFormat="1" applyFont="1" applyBorder="1" applyAlignment="1">
      <alignment horizontal="center" vertical="center" wrapText="1" shrinkToFit="1"/>
    </xf>
    <xf numFmtId="0" fontId="57" fillId="0" borderId="2" xfId="0" applyFont="1" applyBorder="1" applyAlignment="1">
      <alignment vertical="center" wrapText="1"/>
    </xf>
    <xf numFmtId="164" fontId="3" fillId="0" borderId="2" xfId="0" applyNumberFormat="1" applyFont="1" applyBorder="1" applyAlignment="1">
      <alignment horizontal="right" wrapText="1" shrinkToFit="1"/>
    </xf>
    <xf numFmtId="1" fontId="9" fillId="0" borderId="0" xfId="0" applyNumberFormat="1" applyFont="1" applyAlignment="1">
      <alignment horizontal="left" vertical="top" wrapText="1"/>
    </xf>
    <xf numFmtId="0" fontId="17" fillId="2" borderId="2" xfId="0" applyFont="1" applyFill="1" applyBorder="1" applyAlignment="1">
      <alignment horizontal="center" vertical="top" wrapText="1"/>
    </xf>
    <xf numFmtId="164" fontId="16" fillId="2" borderId="2" xfId="0" applyNumberFormat="1" applyFont="1" applyFill="1" applyBorder="1" applyAlignment="1">
      <alignment horizontal="right" wrapText="1" shrinkToFit="1"/>
    </xf>
    <xf numFmtId="0" fontId="57" fillId="0" borderId="2" xfId="0" applyFont="1" applyBorder="1" applyAlignment="1">
      <alignment horizontal="right" wrapText="1"/>
    </xf>
    <xf numFmtId="0" fontId="57" fillId="2" borderId="3" xfId="0" applyFont="1" applyFill="1" applyBorder="1" applyAlignment="1">
      <alignment vertical="top" wrapText="1"/>
    </xf>
    <xf numFmtId="0" fontId="57" fillId="2" borderId="3" xfId="0" applyFont="1" applyFill="1" applyBorder="1" applyAlignment="1">
      <alignment horizontal="right" wrapText="1"/>
    </xf>
    <xf numFmtId="0" fontId="17" fillId="3" borderId="3" xfId="0" applyFont="1" applyFill="1" applyBorder="1" applyAlignment="1">
      <alignment vertical="top"/>
    </xf>
    <xf numFmtId="0" fontId="57" fillId="3" borderId="4" xfId="0" applyFont="1" applyFill="1" applyBorder="1" applyAlignment="1">
      <alignment horizontal="center" vertical="top" wrapText="1"/>
    </xf>
    <xf numFmtId="0" fontId="57" fillId="3" borderId="2" xfId="0" applyFont="1" applyFill="1" applyBorder="1" applyAlignment="1">
      <alignment horizontal="right" wrapText="1"/>
    </xf>
    <xf numFmtId="1" fontId="3" fillId="0" borderId="1" xfId="0" applyNumberFormat="1" applyFont="1" applyBorder="1" applyAlignment="1">
      <alignment horizontal="left" vertical="top" shrinkToFit="1"/>
    </xf>
    <xf numFmtId="1" fontId="3" fillId="0" borderId="1" xfId="0" applyNumberFormat="1" applyFont="1" applyBorder="1" applyAlignment="1">
      <alignment horizontal="center" vertical="top" wrapText="1" shrinkToFit="1"/>
    </xf>
    <xf numFmtId="0" fontId="57" fillId="0" borderId="2" xfId="0" applyFont="1" applyBorder="1" applyAlignment="1">
      <alignment vertical="top" wrapText="1"/>
    </xf>
    <xf numFmtId="1" fontId="3" fillId="0" borderId="1" xfId="0" applyNumberFormat="1" applyFont="1" applyBorder="1" applyAlignment="1">
      <alignment horizontal="left" vertical="center" shrinkToFit="1"/>
    </xf>
    <xf numFmtId="1" fontId="3" fillId="0" borderId="1" xfId="0" applyNumberFormat="1" applyFont="1" applyBorder="1" applyAlignment="1">
      <alignment horizontal="left" shrinkToFit="1"/>
    </xf>
    <xf numFmtId="1" fontId="3" fillId="0" borderId="1" xfId="0" applyNumberFormat="1" applyFont="1" applyBorder="1" applyAlignment="1">
      <alignment horizontal="center" wrapText="1" shrinkToFit="1"/>
    </xf>
    <xf numFmtId="0" fontId="57" fillId="0" borderId="2" xfId="0" applyFont="1" applyBorder="1" applyAlignment="1">
      <alignment wrapText="1"/>
    </xf>
    <xf numFmtId="0" fontId="17" fillId="3" borderId="6" xfId="0" applyFont="1" applyFill="1" applyBorder="1" applyAlignment="1">
      <alignment vertical="top"/>
    </xf>
    <xf numFmtId="0" fontId="57" fillId="3" borderId="6" xfId="0" applyFont="1" applyFill="1" applyBorder="1" applyAlignment="1">
      <alignment horizontal="center" vertical="top" wrapText="1"/>
    </xf>
    <xf numFmtId="0" fontId="57" fillId="3" borderId="6" xfId="0" applyFont="1" applyFill="1" applyBorder="1" applyAlignment="1">
      <alignment vertical="top" wrapText="1"/>
    </xf>
    <xf numFmtId="0" fontId="17" fillId="4" borderId="6" xfId="0" applyFont="1" applyFill="1" applyBorder="1" applyAlignment="1">
      <alignment vertical="top"/>
    </xf>
    <xf numFmtId="0" fontId="57" fillId="4" borderId="5" xfId="0" applyFont="1" applyFill="1" applyBorder="1" applyAlignment="1">
      <alignment horizontal="center" vertical="top" wrapText="1"/>
    </xf>
    <xf numFmtId="0" fontId="57" fillId="4" borderId="2" xfId="0" applyFont="1" applyFill="1" applyBorder="1" applyAlignment="1">
      <alignment horizontal="right" wrapText="1"/>
    </xf>
    <xf numFmtId="0" fontId="17" fillId="4" borderId="5" xfId="0" applyFont="1" applyFill="1" applyBorder="1" applyAlignment="1">
      <alignment vertical="top"/>
    </xf>
    <xf numFmtId="0" fontId="57" fillId="4" borderId="5" xfId="0" applyFont="1" applyFill="1" applyBorder="1" applyAlignment="1">
      <alignment vertical="top" wrapText="1"/>
    </xf>
    <xf numFmtId="0" fontId="57" fillId="4" borderId="6" xfId="0" applyFont="1" applyFill="1" applyBorder="1" applyAlignment="1">
      <alignment vertical="top" wrapText="1"/>
    </xf>
    <xf numFmtId="0" fontId="57" fillId="0" borderId="10" xfId="0" applyFont="1" applyBorder="1" applyAlignment="1">
      <alignment horizontal="right" wrapText="1"/>
    </xf>
    <xf numFmtId="164" fontId="16" fillId="0" borderId="12" xfId="0" applyNumberFormat="1" applyFont="1" applyBorder="1" applyAlignment="1">
      <alignment horizontal="right" wrapText="1" shrinkToFit="1"/>
    </xf>
    <xf numFmtId="165" fontId="16" fillId="0" borderId="13" xfId="0" applyNumberFormat="1" applyFont="1" applyBorder="1" applyAlignment="1">
      <alignment horizontal="right" wrapText="1" shrinkToFit="1"/>
    </xf>
    <xf numFmtId="0" fontId="57" fillId="0" borderId="7" xfId="0" applyFont="1" applyBorder="1" applyAlignment="1">
      <alignment horizontal="right" wrapText="1"/>
    </xf>
    <xf numFmtId="165" fontId="16" fillId="0" borderId="11" xfId="0" applyNumberFormat="1" applyFont="1" applyBorder="1" applyAlignment="1">
      <alignment horizontal="right" wrapText="1" shrinkToFit="1"/>
    </xf>
    <xf numFmtId="164" fontId="16" fillId="0" borderId="7" xfId="0" applyNumberFormat="1" applyFont="1" applyBorder="1" applyAlignment="1">
      <alignment horizontal="right" wrapText="1" shrinkToFit="1"/>
    </xf>
    <xf numFmtId="0" fontId="9" fillId="0" borderId="0" xfId="0" applyFont="1" applyAlignment="1">
      <alignment horizontal="center" vertical="top" wrapText="1"/>
    </xf>
    <xf numFmtId="0" fontId="9" fillId="0" borderId="0" xfId="0" applyFont="1" applyAlignment="1">
      <alignment horizontal="right" wrapText="1"/>
    </xf>
    <xf numFmtId="43" fontId="57" fillId="0" borderId="2" xfId="3" applyFont="1" applyBorder="1" applyAlignment="1">
      <alignment vertical="center" wrapText="1"/>
    </xf>
    <xf numFmtId="43" fontId="57" fillId="0" borderId="2" xfId="3" applyFont="1" applyBorder="1" applyAlignment="1">
      <alignment vertical="top" wrapText="1"/>
    </xf>
    <xf numFmtId="164" fontId="9" fillId="0" borderId="0" xfId="0" applyNumberFormat="1" applyFont="1" applyAlignment="1">
      <alignment horizontal="left" vertical="top" wrapText="1"/>
    </xf>
    <xf numFmtId="0" fontId="57" fillId="0" borderId="8" xfId="0" applyFont="1" applyFill="1" applyBorder="1" applyAlignment="1">
      <alignment wrapText="1"/>
    </xf>
    <xf numFmtId="0" fontId="2" fillId="0" borderId="8" xfId="0" applyFont="1" applyFill="1" applyBorder="1" applyAlignment="1">
      <alignment wrapText="1"/>
    </xf>
    <xf numFmtId="0" fontId="3" fillId="0" borderId="8" xfId="0" applyFont="1" applyFill="1" applyBorder="1" applyAlignment="1">
      <alignment wrapText="1"/>
    </xf>
    <xf numFmtId="0" fontId="57" fillId="0" borderId="8" xfId="0" applyFont="1" applyFill="1" applyBorder="1" applyAlignment="1">
      <alignment vertical="center" wrapText="1"/>
    </xf>
    <xf numFmtId="0" fontId="9" fillId="0" borderId="0" xfId="0" applyFont="1" applyFill="1" applyAlignment="1">
      <alignment horizontal="left" vertical="top" wrapText="1"/>
    </xf>
    <xf numFmtId="0" fontId="57" fillId="0" borderId="2" xfId="0" applyFont="1" applyFill="1" applyBorder="1" applyAlignment="1">
      <alignment vertical="top" wrapText="1"/>
    </xf>
    <xf numFmtId="164" fontId="3" fillId="0" borderId="2" xfId="0" applyNumberFormat="1" applyFont="1" applyFill="1" applyBorder="1" applyAlignment="1">
      <alignment horizontal="right" wrapText="1" shrinkToFit="1"/>
    </xf>
    <xf numFmtId="0" fontId="57" fillId="0" borderId="2" xfId="0" applyFont="1" applyFill="1" applyBorder="1" applyAlignment="1">
      <alignment wrapText="1"/>
    </xf>
  </cellXfs>
  <cellStyles count="103">
    <cellStyle name="Amount" xfId="53" xr:uid="{93D672BD-4394-4A44-B6DC-CBC53D63DB1D}"/>
    <cellStyle name="Blue" xfId="5" xr:uid="{580437F6-6EEF-4EDA-BF7E-68506526E819}"/>
    <cellStyle name="C" xfId="6" xr:uid="{3E9FB9EC-46D4-4F5E-B296-0AC2D12C9B07}"/>
    <cellStyle name="Co. Names" xfId="7" xr:uid="{343DA588-8F2E-451E-AB73-7183FE18BE44}"/>
    <cellStyle name="Co. Names - Bold" xfId="8" xr:uid="{1270EC1F-765F-4EB5-9BD2-14F9F933BBED}"/>
    <cellStyle name="Co. Names_Tax Rates" xfId="9" xr:uid="{957CB85E-3A00-4EBD-972A-62F36FA18932}"/>
    <cellStyle name="Comma" xfId="3" builtinId="3"/>
    <cellStyle name="Comma 2" xfId="11" xr:uid="{FF210E82-7207-4E77-9155-8681D6BA7E2A}"/>
    <cellStyle name="Comma 2 4" xfId="75" xr:uid="{981047B3-7481-4147-B66D-B54FEBDA58C7}"/>
    <cellStyle name="Comma 3" xfId="46" xr:uid="{7256A932-81AF-4BB3-BB35-0817D2E151FA}"/>
    <cellStyle name="Comma 4" xfId="81" xr:uid="{0F9F2561-1CF8-45ED-8EA9-78EC74CE5A7E}"/>
    <cellStyle name="Comma 5" xfId="85" xr:uid="{17B030C5-59AF-42A1-9F3D-E6D545D653E6}"/>
    <cellStyle name="Comma 6" xfId="92" xr:uid="{A3BDEB90-79DA-41B1-AD2E-03CFE78C051D}"/>
    <cellStyle name="Comma 7" xfId="101" xr:uid="{980C111B-476F-45F6-9B39-B737ACA90ABB}"/>
    <cellStyle name="Comma 8" xfId="10" xr:uid="{CDB3E8C9-231B-44AA-9A07-00366F78043D}"/>
    <cellStyle name="Comma 9" xfId="88" xr:uid="{8ECBF547-EF06-4052-A92C-7AF2C3BC78E2}"/>
    <cellStyle name="Currency" xfId="1" builtinId="4"/>
    <cellStyle name="Currency [2]" xfId="13" xr:uid="{8318DF95-C169-44F6-9ADA-608693D1BC83}"/>
    <cellStyle name="Currency 2" xfId="43" xr:uid="{03031200-A02E-4A68-81EB-8BAE61A06720}"/>
    <cellStyle name="Currency 3" xfId="45" xr:uid="{CAC26DE7-3D07-4628-8856-1984A84700F8}"/>
    <cellStyle name="Currency 4" xfId="48" xr:uid="{D2E0E1D1-C002-4644-8CCC-C41E2DCF5D4A}"/>
    <cellStyle name="Currency 5" xfId="78" xr:uid="{0FE463B9-4ED3-4A8C-B86B-22A0ACE3FD75}"/>
    <cellStyle name="Currency 6" xfId="95" xr:uid="{B46231C0-9C44-4FA2-B43F-D6942F86B1CD}"/>
    <cellStyle name="Currency 7" xfId="102" xr:uid="{AC4986BB-787A-42ED-A8C4-F3A5010C8754}"/>
    <cellStyle name="Currency 8" xfId="12" xr:uid="{29BC0D9B-81C6-4F96-B8A5-C973F99500E1}"/>
    <cellStyle name="Date" xfId="57" xr:uid="{1229A5A9-F2CB-4164-9EE4-704AE7B31229}"/>
    <cellStyle name="Date 2" xfId="69" xr:uid="{DEC6763F-6EAC-4B88-9024-BE1383277259}"/>
    <cellStyle name="Explanatory Text 2" xfId="52" xr:uid="{77952037-8EE8-40B7-AC55-F1C1C80221CC}"/>
    <cellStyle name="Explanatory Text 2 2" xfId="67" xr:uid="{41336651-DD6F-40D6-9EA0-2966E216546D}"/>
    <cellStyle name="Footnotes" xfId="14" xr:uid="{54CCDBA7-7719-492E-AF99-5F5A0D1C3970}"/>
    <cellStyle name="Header" xfId="15" xr:uid="{F6D2E95B-F964-454C-87B0-BCC9A9FB4FCC}"/>
    <cellStyle name="headers" xfId="16" xr:uid="{FED65ABD-F14C-4EFC-9F8C-3A138AA072E5}"/>
    <cellStyle name="heading" xfId="17" xr:uid="{CB6D2EA2-5AE8-4179-9C2F-23CACBC52199}"/>
    <cellStyle name="Heading 1 2" xfId="49" xr:uid="{D481DDFA-47CF-42AA-9AAA-2AFAC4B26F26}"/>
    <cellStyle name="Heading 1 2 2" xfId="64" xr:uid="{2F9E19E9-EA19-4E1B-99D6-77A00F9E6ECF}"/>
    <cellStyle name="Heading 2 2" xfId="51" xr:uid="{5D9A7EFA-7BDB-4CE3-96B6-083BECA879E5}"/>
    <cellStyle name="Heading 2 2 2" xfId="66" xr:uid="{2B861FE8-5188-4253-9AB8-9E33B44E88F9}"/>
    <cellStyle name="Heading 3 2" xfId="58" xr:uid="{3A0654AA-D5C2-4292-824C-455BD97852A1}"/>
    <cellStyle name="Heading 3 2 2" xfId="70" xr:uid="{F7AC590B-D8BD-48FA-9EA1-6590A3283C77}"/>
    <cellStyle name="Heading 4 2" xfId="60" xr:uid="{719B5F60-BC8B-4483-A899-D0D7727731F7}"/>
    <cellStyle name="Heading 4 2 2" xfId="72" xr:uid="{58059073-00BF-4F6D-AE9B-EA87FC95C1FF}"/>
    <cellStyle name="Heading 4 Right aligned" xfId="61" xr:uid="{3EC70A3C-2C88-49B6-B64E-AC755A347D86}"/>
    <cellStyle name="Hyperlink 2" xfId="90" xr:uid="{FC3CC0AF-E60D-4C56-93EE-15C6128E592A}"/>
    <cellStyle name="Hyperlink 3" xfId="83" xr:uid="{34CB5B95-620D-4E87-BEB5-1DADC2D0290E}"/>
    <cellStyle name="Input 2" xfId="59" xr:uid="{1F76087A-03A2-448D-8817-380844B04DE6}"/>
    <cellStyle name="Input 2 2" xfId="71" xr:uid="{66E76DC9-C8FB-46F6-9E86-AFC16329CFBE}"/>
    <cellStyle name="Line" xfId="18" xr:uid="{53E42F37-B785-43CF-B13D-6E788FE3D39E}"/>
    <cellStyle name="Loan Summary" xfId="54" xr:uid="{EA4C766E-CAF0-43CA-BD73-252EF05670CA}"/>
    <cellStyle name="Nor_x0001_al_FP-20(C1) (a)_1_FP-20 (App. E)" xfId="19" xr:uid="{2FC3F72E-C60A-424C-B40A-3CBE69ED39DB}"/>
    <cellStyle name="Normal" xfId="0" builtinId="0"/>
    <cellStyle name="Normal - Style1" xfId="20" xr:uid="{B7A427FA-D1F8-42A9-830F-E82DC1B31415}"/>
    <cellStyle name="Normal 10" xfId="87" xr:uid="{F94BF368-6E72-4168-8DD3-CF4FA5F161A9}"/>
    <cellStyle name="Normal 11" xfId="94" xr:uid="{0F2DF9C3-DF82-4C40-9F0D-E9EAFB50A040}"/>
    <cellStyle name="Normal 12" xfId="98" xr:uid="{2BAFEA72-2BB2-459B-B1BF-F24239F5C6E5}"/>
    <cellStyle name="Normal 13" xfId="99" xr:uid="{DAEA4A35-AA95-4186-A261-7EC946F34B88}"/>
    <cellStyle name="Normal 17" xfId="91" xr:uid="{B9E479EC-3F23-4579-8F60-39E5E39D58F9}"/>
    <cellStyle name="Normal 2" xfId="2" xr:uid="{00000000-0005-0000-0000-000002000000}"/>
    <cellStyle name="Normal 2 2" xfId="4" xr:uid="{FB098F1C-A67A-43AF-99FC-DF6F7D99849F}"/>
    <cellStyle name="Normal 2 5" xfId="77" xr:uid="{7FCF3DC4-96EF-4A34-9CD7-E4CBDA3E71FE}"/>
    <cellStyle name="Normal 3" xfId="44" xr:uid="{535712CA-6BF5-437D-A078-D71A936E2D8C}"/>
    <cellStyle name="Normal 3 2" xfId="80" xr:uid="{FD449F96-CF5E-40D5-ACA7-6BE4F9165CCF}"/>
    <cellStyle name="Normal 4" xfId="47" xr:uid="{AFAE4AD6-1DB5-4B60-B1E2-FEE53ABC4465}"/>
    <cellStyle name="Normal 41" xfId="74" xr:uid="{41F97A99-2187-4806-83DF-1CC9534654CA}"/>
    <cellStyle name="Normal 5" xfId="50" xr:uid="{CE04293F-A588-43A6-B896-8828660CFB85}"/>
    <cellStyle name="Normal 5 2" xfId="65" xr:uid="{320B959D-6853-4C39-9871-6525ED6536EB}"/>
    <cellStyle name="Normal 6" xfId="73" xr:uid="{D0D73B05-2710-46F0-A798-F693FBA0CB60}"/>
    <cellStyle name="Normal 6 2" xfId="79" xr:uid="{073B1D1D-4565-4B2C-B61A-31396766B50D}"/>
    <cellStyle name="Normal 6 3" xfId="97" xr:uid="{0FBCDDDB-379C-4E8F-AF43-1265B660317F}"/>
    <cellStyle name="Normal 65 2 2" xfId="63" xr:uid="{5C86AEBE-9E03-457A-BD48-7464C285397A}"/>
    <cellStyle name="Normal 67" xfId="76" xr:uid="{FA38E224-4CF3-43DB-8D29-6F3F33E6C17F}"/>
    <cellStyle name="Normal 7" xfId="84" xr:uid="{782B7955-11A2-4142-9336-5BD9576FDF55}"/>
    <cellStyle name="Normal 8" xfId="86" xr:uid="{8D220EA6-35E1-44C0-9C47-5B5E5A103043}"/>
    <cellStyle name="Normal 9" xfId="93" xr:uid="{57BB6C3A-A85C-4313-9732-9FC2814BF9C0}"/>
    <cellStyle name="Number" xfId="56" xr:uid="{DA0FB3C8-878D-4820-AC3B-56CAE2F4699B}"/>
    <cellStyle name="Numbers" xfId="21" xr:uid="{9107822F-0B90-4F4E-9DA0-1FE974DB4959}"/>
    <cellStyle name="Numbers - Bold" xfId="22" xr:uid="{93304754-5608-4200-B747-29A8DF78740B}"/>
    <cellStyle name="Numbers - Bold - Italic" xfId="23" xr:uid="{19FA85B1-E920-413F-A038-A968890E1C91}"/>
    <cellStyle name="Numbers - Bold_WACCv2" xfId="24" xr:uid="{E72F11A7-0E0A-4E81-8ADF-82530EEB5EF1}"/>
    <cellStyle name="Numbers - Large" xfId="25" xr:uid="{867844F9-B633-4D50-8E16-7C5279FDCCC7}"/>
    <cellStyle name="Numbers_AdComps3" xfId="26" xr:uid="{B32DCB74-F8DD-4DC5-8C3A-E90A7043C6E9}"/>
    <cellStyle name="Page Heading" xfId="27" xr:uid="{3D5CF701-BC21-4165-ACF7-636283A4C0B1}"/>
    <cellStyle name="Percent 2" xfId="55" xr:uid="{F872E238-B43E-4888-8492-B1E33159E8A4}"/>
    <cellStyle name="Percent 2 3" xfId="68" xr:uid="{9B21D978-6495-4460-8064-4474120B899B}"/>
    <cellStyle name="Percent 3" xfId="82" xr:uid="{6A5DA0CB-A6E1-497C-BB59-BB7FEBC5ECC5}"/>
    <cellStyle name="Percent 4" xfId="96" xr:uid="{ACDDD6C8-371C-4A07-B3CE-3359FC23DD10}"/>
    <cellStyle name="Percent 5" xfId="100" xr:uid="{D0E18F23-FE30-4721-AFC1-D985B776C537}"/>
    <cellStyle name="Percent 6" xfId="89" xr:uid="{E1FA3FE8-9E57-4699-82A4-3FCFF92257A8}"/>
    <cellStyle name="Percent 7" xfId="28" xr:uid="{54740155-8A77-4E2E-A96B-73D0B01C3C6A}"/>
    <cellStyle name="Percentage" xfId="29" xr:uid="{B0439B72-B60C-4582-90C1-424A09F78CEE}"/>
    <cellStyle name="r" xfId="30" xr:uid="{203B495F-13F7-495B-9074-A678EDA507BE}"/>
    <cellStyle name="STYLE1" xfId="31" xr:uid="{AF361306-A1C8-41AA-971D-836E420FEC56}"/>
    <cellStyle name="STYLE2" xfId="32" xr:uid="{E881AA0C-A5FC-4720-A1CD-0EDCBF69E263}"/>
    <cellStyle name="STYLE3" xfId="33" xr:uid="{3D719AB7-A9AB-46A0-A7E8-72AC39991736}"/>
    <cellStyle name="STYLE4" xfId="34" xr:uid="{E0880699-BB29-4586-915F-C84C1B2DA3AF}"/>
    <cellStyle name="Table Amount" xfId="62" xr:uid="{0D5B4506-350E-410B-8546-C8BB15BBBBB8}"/>
    <cellStyle name="Table Title" xfId="35" xr:uid="{174C5AC3-9D4E-43F0-B694-089B71F84339}"/>
    <cellStyle name="Text" xfId="36" xr:uid="{8D55B49D-03E1-4EEB-BCEB-7C8A7A4E81B4}"/>
    <cellStyle name="Title - PROJECT" xfId="37" xr:uid="{29969B8F-C8E7-4BF2-9F8D-74A0639AE4EC}"/>
    <cellStyle name="Title - Underline" xfId="38" xr:uid="{35176491-601D-411D-8CB5-69A7C927C3F6}"/>
    <cellStyle name="title1" xfId="39" xr:uid="{11EF7CFF-B073-4D5D-A95A-7908A4E9D22E}"/>
    <cellStyle name="title2" xfId="40" xr:uid="{0A5C51CD-6CBE-4B0C-B722-A23D66A570C1}"/>
    <cellStyle name="Titles - Col. Headings" xfId="41" xr:uid="{D700DA1C-5B91-4B26-80A4-49A75B68A472}"/>
    <cellStyle name="Titles - Other" xfId="42" xr:uid="{3523B58E-FD46-4197-81AB-7627A1F4AAF9}"/>
  </cellStyles>
  <dxfs count="7">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9" defaultPivotStyle="PivotStyleLight16">
    <tableStyle name="Loan Amortization Schedule" pivot="0" count="7" xr9:uid="{E41426CD-B156-4DED-A0CF-D3DE57189AE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Table Style 1" pivot="0" count="0" xr9:uid="{62C8DD3D-62D4-4338-B3E1-2D0D9F3BFEC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4"/>
  <sheetViews>
    <sheetView showGridLines="0" tabSelected="1" zoomScale="92" zoomScaleNormal="90" workbookViewId="0">
      <selection activeCell="E26" sqref="E26"/>
    </sheetView>
  </sheetViews>
  <sheetFormatPr defaultColWidth="9" defaultRowHeight="13.2"/>
  <cols>
    <col min="1" max="1" width="6.109375" style="22" customWidth="1"/>
    <col min="2" max="2" width="12.6640625" style="101" customWidth="1"/>
    <col min="3" max="3" width="58.33203125" style="52" customWidth="1"/>
    <col min="4" max="4" width="17.109375" style="102" customWidth="1"/>
    <col min="5" max="5" width="121.33203125" style="52" customWidth="1"/>
    <col min="6" max="6" width="8.6640625" style="52" hidden="1" customWidth="1"/>
    <col min="7" max="7" width="11.44140625" style="52" bestFit="1" customWidth="1"/>
    <col min="8" max="8" width="9" style="52"/>
    <col min="9" max="9" width="11.44140625" style="52" bestFit="1" customWidth="1"/>
    <col min="10" max="16384" width="9" style="52"/>
  </cols>
  <sheetData>
    <row r="1" spans="1:6" ht="22.8">
      <c r="A1" s="45" t="s">
        <v>106</v>
      </c>
      <c r="B1" s="45"/>
      <c r="C1" s="45"/>
      <c r="D1" s="45"/>
      <c r="E1" s="45"/>
    </row>
    <row r="2" spans="1:6" ht="38.1" customHeight="1">
      <c r="A2" s="46" t="s">
        <v>122</v>
      </c>
      <c r="B2" s="47"/>
      <c r="C2" s="46"/>
      <c r="D2" s="46"/>
      <c r="E2" s="46"/>
    </row>
    <row r="3" spans="1:6" ht="20.399999999999999">
      <c r="A3" s="53" t="s">
        <v>52</v>
      </c>
      <c r="B3" s="54"/>
      <c r="C3" s="55">
        <v>146</v>
      </c>
      <c r="D3" s="56"/>
      <c r="E3" s="57"/>
    </row>
    <row r="4" spans="1:6" ht="15.9" customHeight="1">
      <c r="A4" s="58" t="s">
        <v>62</v>
      </c>
      <c r="B4" s="59"/>
      <c r="C4" s="60"/>
      <c r="D4" s="60"/>
      <c r="E4" s="61"/>
    </row>
    <row r="5" spans="1:6" ht="46.8">
      <c r="A5" s="62" t="s">
        <v>59</v>
      </c>
      <c r="B5" s="63" t="s">
        <v>0</v>
      </c>
      <c r="C5" s="64" t="s">
        <v>1</v>
      </c>
      <c r="D5" s="65" t="s">
        <v>63</v>
      </c>
      <c r="E5" s="66" t="s">
        <v>176</v>
      </c>
    </row>
    <row r="6" spans="1:6" ht="15.6">
      <c r="A6" s="12"/>
      <c r="B6" s="67"/>
      <c r="C6" s="68" t="s">
        <v>109</v>
      </c>
      <c r="D6" s="69"/>
      <c r="E6" s="106"/>
    </row>
    <row r="7" spans="1:6" s="1" customFormat="1" ht="15.6">
      <c r="A7" s="12"/>
      <c r="B7" s="4">
        <v>3100</v>
      </c>
      <c r="C7" s="5" t="s">
        <v>110</v>
      </c>
      <c r="D7" s="19">
        <v>0</v>
      </c>
      <c r="E7" s="107"/>
      <c r="F7" s="33">
        <f>B7</f>
        <v>3100</v>
      </c>
    </row>
    <row r="8" spans="1:6" ht="31.2">
      <c r="A8" s="12"/>
      <c r="B8" s="67">
        <v>3200</v>
      </c>
      <c r="C8" s="68" t="s">
        <v>111</v>
      </c>
      <c r="D8" s="69">
        <v>556498.97263999993</v>
      </c>
      <c r="E8" s="106" t="s">
        <v>174</v>
      </c>
      <c r="F8" s="70">
        <f>B8</f>
        <v>3200</v>
      </c>
    </row>
    <row r="9" spans="1:6" s="1" customFormat="1" ht="15.6">
      <c r="A9" s="12"/>
      <c r="B9" s="4"/>
      <c r="C9" s="5" t="s">
        <v>112</v>
      </c>
      <c r="D9" s="19">
        <v>0</v>
      </c>
      <c r="E9" s="107"/>
      <c r="F9" s="33">
        <f t="shared" ref="F9:F19" si="0">B9</f>
        <v>0</v>
      </c>
    </row>
    <row r="10" spans="1:6" ht="15.6">
      <c r="A10" s="12"/>
      <c r="B10" s="67">
        <v>3310</v>
      </c>
      <c r="C10" s="68" t="s">
        <v>113</v>
      </c>
      <c r="D10" s="69">
        <v>1126541</v>
      </c>
      <c r="E10" s="106" t="s">
        <v>171</v>
      </c>
      <c r="F10" s="70">
        <f t="shared" si="0"/>
        <v>3310</v>
      </c>
    </row>
    <row r="11" spans="1:6" ht="15.6">
      <c r="A11" s="12"/>
      <c r="B11" s="67">
        <v>3397</v>
      </c>
      <c r="C11" s="68" t="s">
        <v>114</v>
      </c>
      <c r="D11" s="69">
        <v>154301.45096160017</v>
      </c>
      <c r="E11" s="106" t="s">
        <v>172</v>
      </c>
      <c r="F11" s="70">
        <f t="shared" si="0"/>
        <v>3397</v>
      </c>
    </row>
    <row r="12" spans="1:6" ht="15.6">
      <c r="A12" s="12"/>
      <c r="B12" s="67">
        <v>3355</v>
      </c>
      <c r="C12" s="68" t="s">
        <v>115</v>
      </c>
      <c r="D12" s="69">
        <v>158994</v>
      </c>
      <c r="E12" s="106" t="s">
        <v>171</v>
      </c>
      <c r="F12" s="70">
        <f t="shared" si="0"/>
        <v>3355</v>
      </c>
    </row>
    <row r="13" spans="1:6" s="1" customFormat="1" ht="15.6">
      <c r="A13" s="12"/>
      <c r="B13" s="4">
        <v>3361</v>
      </c>
      <c r="C13" s="5" t="s">
        <v>116</v>
      </c>
      <c r="D13" s="19">
        <v>0</v>
      </c>
      <c r="E13" s="107"/>
      <c r="F13" s="33">
        <f t="shared" si="0"/>
        <v>3361</v>
      </c>
    </row>
    <row r="14" spans="1:6" s="1" customFormat="1" ht="15.6">
      <c r="A14" s="12"/>
      <c r="B14" s="4" t="s">
        <v>107</v>
      </c>
      <c r="C14" s="5" t="s">
        <v>117</v>
      </c>
      <c r="D14" s="19">
        <v>0</v>
      </c>
      <c r="E14" s="107"/>
      <c r="F14" s="33" t="str">
        <f t="shared" si="0"/>
        <v>33XX</v>
      </c>
    </row>
    <row r="15" spans="1:6" s="1" customFormat="1" ht="15.6">
      <c r="A15" s="12"/>
      <c r="B15" s="4"/>
      <c r="C15" s="5" t="s">
        <v>118</v>
      </c>
      <c r="D15" s="19">
        <v>0</v>
      </c>
      <c r="E15" s="107"/>
      <c r="F15" s="33">
        <f t="shared" si="0"/>
        <v>0</v>
      </c>
    </row>
    <row r="16" spans="1:6" s="1" customFormat="1" ht="15.6">
      <c r="A16" s="12"/>
      <c r="B16" s="4">
        <v>3430</v>
      </c>
      <c r="C16" s="5" t="s">
        <v>119</v>
      </c>
      <c r="D16" s="19">
        <v>0</v>
      </c>
      <c r="E16" s="107"/>
      <c r="F16" s="33">
        <f t="shared" si="0"/>
        <v>3430</v>
      </c>
    </row>
    <row r="17" spans="1:6" s="1" customFormat="1" ht="15.6">
      <c r="A17" s="12"/>
      <c r="B17" s="4">
        <v>3413</v>
      </c>
      <c r="C17" s="5" t="s">
        <v>120</v>
      </c>
      <c r="D17" s="19">
        <v>0</v>
      </c>
      <c r="E17" s="107"/>
      <c r="F17" s="33">
        <f t="shared" si="0"/>
        <v>3413</v>
      </c>
    </row>
    <row r="18" spans="1:6" ht="15.6">
      <c r="A18" s="12"/>
      <c r="B18" s="67" t="s">
        <v>108</v>
      </c>
      <c r="C18" s="68" t="s">
        <v>121</v>
      </c>
      <c r="D18" s="69">
        <v>207651.41999999998</v>
      </c>
      <c r="E18" s="106" t="s">
        <v>173</v>
      </c>
      <c r="F18" s="70" t="str">
        <f t="shared" si="0"/>
        <v>34XX</v>
      </c>
    </row>
    <row r="19" spans="1:6" s="1" customFormat="1" ht="15.6">
      <c r="A19" s="12"/>
      <c r="B19" s="4">
        <v>3700</v>
      </c>
      <c r="C19" s="5" t="s">
        <v>146</v>
      </c>
      <c r="D19" s="19">
        <v>0</v>
      </c>
      <c r="E19" s="107"/>
      <c r="F19" s="33">
        <f t="shared" si="0"/>
        <v>3700</v>
      </c>
    </row>
    <row r="20" spans="1:6" ht="15.6">
      <c r="A20" s="12"/>
      <c r="B20" s="71"/>
      <c r="C20" s="64" t="s">
        <v>2</v>
      </c>
      <c r="D20" s="72">
        <f>SUM(D6:D19)</f>
        <v>2203986.8436015998</v>
      </c>
      <c r="E20" s="108"/>
    </row>
    <row r="21" spans="1:6" ht="15.6">
      <c r="A21" s="13"/>
      <c r="B21" s="42"/>
      <c r="C21" s="8"/>
      <c r="D21" s="73"/>
      <c r="E21" s="108"/>
    </row>
    <row r="22" spans="1:6" ht="17.399999999999999">
      <c r="A22" s="58" t="s">
        <v>53</v>
      </c>
      <c r="B22" s="59"/>
      <c r="C22" s="74"/>
      <c r="D22" s="75"/>
      <c r="E22" s="108"/>
    </row>
    <row r="23" spans="1:6" ht="15.6">
      <c r="A23" s="76" t="s">
        <v>3</v>
      </c>
      <c r="B23" s="77"/>
      <c r="C23" s="9"/>
      <c r="D23" s="78"/>
      <c r="E23" s="108"/>
    </row>
    <row r="24" spans="1:6" ht="15.6">
      <c r="A24" s="79">
        <v>5100</v>
      </c>
      <c r="B24" s="80">
        <v>120</v>
      </c>
      <c r="C24" s="81" t="s">
        <v>5</v>
      </c>
      <c r="D24" s="69">
        <v>544780.91570299456</v>
      </c>
      <c r="E24" s="106" t="s">
        <v>147</v>
      </c>
      <c r="F24" s="52" t="str">
        <f>A24&amp;"-"&amp;B24</f>
        <v>5100-120</v>
      </c>
    </row>
    <row r="25" spans="1:6" ht="15.6">
      <c r="A25" s="79">
        <v>5100</v>
      </c>
      <c r="B25" s="80">
        <v>130</v>
      </c>
      <c r="C25" s="81" t="s">
        <v>6</v>
      </c>
      <c r="D25" s="69">
        <v>69768</v>
      </c>
      <c r="E25" s="106" t="s">
        <v>147</v>
      </c>
      <c r="F25" s="52" t="str">
        <f t="shared" ref="F25:F44" si="1">A25&amp;"-"&amp;B25</f>
        <v>5100-130</v>
      </c>
    </row>
    <row r="26" spans="1:6" s="1" customFormat="1" ht="15.6">
      <c r="A26" s="14">
        <v>5100</v>
      </c>
      <c r="B26" s="2">
        <v>140</v>
      </c>
      <c r="C26" s="6" t="s">
        <v>7</v>
      </c>
      <c r="D26" s="19">
        <v>0</v>
      </c>
      <c r="E26" s="107"/>
      <c r="F26" s="1" t="str">
        <f t="shared" si="1"/>
        <v>5100-140</v>
      </c>
    </row>
    <row r="27" spans="1:6" s="1" customFormat="1" ht="15.6">
      <c r="A27" s="14">
        <v>5100</v>
      </c>
      <c r="B27" s="2">
        <v>150</v>
      </c>
      <c r="C27" s="6" t="s">
        <v>8</v>
      </c>
      <c r="D27" s="19">
        <v>0</v>
      </c>
      <c r="E27" s="108"/>
      <c r="F27" s="1" t="str">
        <f t="shared" si="1"/>
        <v>5100-150</v>
      </c>
    </row>
    <row r="28" spans="1:6" s="1" customFormat="1" ht="15.6">
      <c r="A28" s="14">
        <v>5100</v>
      </c>
      <c r="B28" s="2">
        <v>160</v>
      </c>
      <c r="C28" s="6" t="s">
        <v>9</v>
      </c>
      <c r="D28" s="19">
        <v>0</v>
      </c>
      <c r="E28" s="108"/>
      <c r="F28" s="1" t="str">
        <f t="shared" si="1"/>
        <v>5100-160</v>
      </c>
    </row>
    <row r="29" spans="1:6" s="1" customFormat="1" ht="15.6">
      <c r="A29" s="14">
        <v>5100</v>
      </c>
      <c r="B29" s="2">
        <v>210</v>
      </c>
      <c r="C29" s="6" t="s">
        <v>10</v>
      </c>
      <c r="D29" s="19">
        <v>0</v>
      </c>
      <c r="E29" s="107"/>
      <c r="F29" s="1" t="str">
        <f t="shared" si="1"/>
        <v>5100-210</v>
      </c>
    </row>
    <row r="30" spans="1:6" ht="15.6">
      <c r="A30" s="79">
        <v>5100</v>
      </c>
      <c r="B30" s="80">
        <v>220</v>
      </c>
      <c r="C30" s="81" t="s">
        <v>11</v>
      </c>
      <c r="D30" s="69">
        <v>47012.992051279085</v>
      </c>
      <c r="E30" s="106" t="s">
        <v>148</v>
      </c>
      <c r="F30" s="52" t="str">
        <f t="shared" si="1"/>
        <v>5100-220</v>
      </c>
    </row>
    <row r="31" spans="1:6" ht="15.6">
      <c r="A31" s="79">
        <v>5100</v>
      </c>
      <c r="B31" s="80">
        <v>230</v>
      </c>
      <c r="C31" s="81" t="s">
        <v>12</v>
      </c>
      <c r="D31" s="69">
        <v>38016</v>
      </c>
      <c r="E31" s="106" t="s">
        <v>175</v>
      </c>
      <c r="F31" s="52" t="str">
        <f t="shared" si="1"/>
        <v>5100-230</v>
      </c>
    </row>
    <row r="32" spans="1:6" ht="15.6">
      <c r="A32" s="79">
        <v>5100</v>
      </c>
      <c r="B32" s="80">
        <v>240</v>
      </c>
      <c r="C32" s="81" t="s">
        <v>13</v>
      </c>
      <c r="D32" s="69">
        <v>6212.2989401705454</v>
      </c>
      <c r="E32" s="108" t="s">
        <v>152</v>
      </c>
      <c r="F32" s="52" t="str">
        <f t="shared" si="1"/>
        <v>5100-240</v>
      </c>
    </row>
    <row r="33" spans="1:6" ht="15.6">
      <c r="A33" s="79">
        <v>5100</v>
      </c>
      <c r="B33" s="80">
        <v>250</v>
      </c>
      <c r="C33" s="81" t="s">
        <v>14</v>
      </c>
      <c r="D33" s="69">
        <v>352</v>
      </c>
      <c r="E33" s="108" t="s">
        <v>153</v>
      </c>
      <c r="F33" s="52" t="str">
        <f t="shared" si="1"/>
        <v>5100-250</v>
      </c>
    </row>
    <row r="34" spans="1:6" s="1" customFormat="1" ht="15.6">
      <c r="A34" s="14">
        <v>5100</v>
      </c>
      <c r="B34" s="2">
        <v>290</v>
      </c>
      <c r="C34" s="6" t="s">
        <v>15</v>
      </c>
      <c r="D34" s="19">
        <v>0</v>
      </c>
      <c r="E34" s="108"/>
      <c r="F34" s="1" t="str">
        <f t="shared" si="1"/>
        <v>5100-290</v>
      </c>
    </row>
    <row r="35" spans="1:6" s="1" customFormat="1" ht="15.6">
      <c r="A35" s="14">
        <v>5100</v>
      </c>
      <c r="B35" s="2">
        <v>310</v>
      </c>
      <c r="C35" s="6" t="s">
        <v>16</v>
      </c>
      <c r="D35" s="19">
        <v>0</v>
      </c>
      <c r="E35" s="107"/>
      <c r="F35" s="1" t="str">
        <f t="shared" si="1"/>
        <v>5100-310</v>
      </c>
    </row>
    <row r="36" spans="1:6" ht="15.6">
      <c r="A36" s="79">
        <v>5100</v>
      </c>
      <c r="B36" s="80">
        <v>390</v>
      </c>
      <c r="C36" s="81" t="s">
        <v>44</v>
      </c>
      <c r="D36" s="69">
        <v>29.477434679334912</v>
      </c>
      <c r="E36" s="109" t="s">
        <v>182</v>
      </c>
      <c r="F36" s="52" t="str">
        <f t="shared" si="1"/>
        <v>5100-390</v>
      </c>
    </row>
    <row r="37" spans="1:6" ht="15.6">
      <c r="A37" s="79">
        <v>5100</v>
      </c>
      <c r="B37" s="80">
        <v>510</v>
      </c>
      <c r="C37" s="81" t="s">
        <v>17</v>
      </c>
      <c r="D37" s="69">
        <v>37337.666294536808</v>
      </c>
      <c r="E37" s="106" t="s">
        <v>193</v>
      </c>
      <c r="F37" s="52" t="str">
        <f t="shared" si="1"/>
        <v>5100-510</v>
      </c>
    </row>
    <row r="38" spans="1:6" ht="15.6">
      <c r="A38" s="79">
        <v>5100</v>
      </c>
      <c r="B38" s="80">
        <v>513</v>
      </c>
      <c r="C38" s="81" t="s">
        <v>123</v>
      </c>
      <c r="D38" s="69">
        <v>50000</v>
      </c>
      <c r="E38" s="106" t="s">
        <v>193</v>
      </c>
      <c r="F38" s="52" t="str">
        <f t="shared" si="1"/>
        <v>5100-513</v>
      </c>
    </row>
    <row r="39" spans="1:6" ht="15.6">
      <c r="A39" s="82">
        <v>5100</v>
      </c>
      <c r="B39" s="67">
        <v>520</v>
      </c>
      <c r="C39" s="68" t="s">
        <v>18</v>
      </c>
      <c r="D39" s="69">
        <v>80967.500000000015</v>
      </c>
      <c r="E39" s="106" t="s">
        <v>193</v>
      </c>
      <c r="F39" s="52" t="str">
        <f t="shared" si="1"/>
        <v>5100-520</v>
      </c>
    </row>
    <row r="40" spans="1:6" ht="15.6">
      <c r="A40" s="82">
        <v>5100</v>
      </c>
      <c r="B40" s="67">
        <v>522</v>
      </c>
      <c r="C40" s="68" t="s">
        <v>124</v>
      </c>
      <c r="D40" s="69">
        <v>3300</v>
      </c>
      <c r="E40" s="106" t="s">
        <v>193</v>
      </c>
      <c r="F40" s="52" t="str">
        <f t="shared" si="1"/>
        <v>5100-522</v>
      </c>
    </row>
    <row r="41" spans="1:6" ht="31.2">
      <c r="A41" s="83">
        <v>5100</v>
      </c>
      <c r="B41" s="84">
        <v>641</v>
      </c>
      <c r="C41" s="85" t="s">
        <v>19</v>
      </c>
      <c r="D41" s="69">
        <v>34231</v>
      </c>
      <c r="E41" s="108" t="s">
        <v>185</v>
      </c>
      <c r="F41" s="52" t="str">
        <f t="shared" ref="F41" si="2">A41&amp;"-"&amp;B41</f>
        <v>5100-641</v>
      </c>
    </row>
    <row r="42" spans="1:6" ht="15.6">
      <c r="A42" s="83">
        <v>5100</v>
      </c>
      <c r="B42" s="84">
        <v>642</v>
      </c>
      <c r="C42" s="85" t="s">
        <v>154</v>
      </c>
      <c r="D42" s="69">
        <v>15551</v>
      </c>
      <c r="E42" s="106" t="s">
        <v>193</v>
      </c>
      <c r="F42" s="52" t="str">
        <f t="shared" ref="F42:F43" si="3">A42&amp;"-"&amp;B42</f>
        <v>5100-642</v>
      </c>
    </row>
    <row r="43" spans="1:6" ht="15.6">
      <c r="A43" s="83">
        <v>5100</v>
      </c>
      <c r="B43" s="84">
        <v>643</v>
      </c>
      <c r="C43" s="85" t="s">
        <v>125</v>
      </c>
      <c r="D43" s="69">
        <v>138620</v>
      </c>
      <c r="E43" s="106" t="s">
        <v>193</v>
      </c>
      <c r="F43" s="52" t="str">
        <f t="shared" si="3"/>
        <v>5100-643</v>
      </c>
    </row>
    <row r="44" spans="1:6" ht="15.6">
      <c r="A44" s="83">
        <v>5100</v>
      </c>
      <c r="B44" s="84">
        <v>790</v>
      </c>
      <c r="C44" s="85" t="s">
        <v>155</v>
      </c>
      <c r="D44" s="69">
        <v>5651.3444180522565</v>
      </c>
      <c r="E44" s="108" t="s">
        <v>182</v>
      </c>
      <c r="F44" s="52" t="str">
        <f t="shared" si="1"/>
        <v>5100-790</v>
      </c>
    </row>
    <row r="45" spans="1:6" ht="15.6">
      <c r="A45" s="17"/>
      <c r="B45" s="42"/>
      <c r="C45" s="64" t="s">
        <v>20</v>
      </c>
      <c r="D45" s="72">
        <f>SUM(D24:D44)</f>
        <v>1071830.1948417125</v>
      </c>
      <c r="E45" s="108"/>
    </row>
    <row r="46" spans="1:6" ht="15.6">
      <c r="A46" s="86" t="s">
        <v>21</v>
      </c>
      <c r="B46" s="87"/>
      <c r="C46" s="88"/>
      <c r="D46" s="78"/>
      <c r="E46" s="108"/>
    </row>
    <row r="47" spans="1:6" s="1" customFormat="1" ht="15.6">
      <c r="A47" s="14">
        <v>5200</v>
      </c>
      <c r="B47" s="2">
        <v>130</v>
      </c>
      <c r="C47" s="6" t="s">
        <v>6</v>
      </c>
      <c r="D47" s="19">
        <v>0</v>
      </c>
      <c r="E47" s="107"/>
      <c r="F47" s="1" t="str">
        <f t="shared" ref="F47:F58" si="4">A47&amp;"-"&amp;B47</f>
        <v>5200-130</v>
      </c>
    </row>
    <row r="48" spans="1:6" s="1" customFormat="1" ht="15.6">
      <c r="A48" s="14">
        <v>5200</v>
      </c>
      <c r="B48" s="2">
        <v>140</v>
      </c>
      <c r="C48" s="6" t="s">
        <v>7</v>
      </c>
      <c r="D48" s="19">
        <v>0</v>
      </c>
      <c r="E48" s="108"/>
      <c r="F48" s="1" t="str">
        <f t="shared" si="4"/>
        <v>5200-140</v>
      </c>
    </row>
    <row r="49" spans="1:6" s="1" customFormat="1" ht="15.6">
      <c r="A49" s="14">
        <v>5200</v>
      </c>
      <c r="B49" s="2">
        <v>150</v>
      </c>
      <c r="C49" s="6" t="s">
        <v>8</v>
      </c>
      <c r="D49" s="19">
        <v>0</v>
      </c>
      <c r="E49" s="108"/>
      <c r="F49" s="1" t="str">
        <f t="shared" si="4"/>
        <v>5200-150</v>
      </c>
    </row>
    <row r="50" spans="1:6" s="1" customFormat="1" ht="15.6">
      <c r="A50" s="14">
        <v>5200</v>
      </c>
      <c r="B50" s="2">
        <v>160</v>
      </c>
      <c r="C50" s="6" t="s">
        <v>9</v>
      </c>
      <c r="D50" s="19">
        <v>0</v>
      </c>
      <c r="E50" s="108"/>
      <c r="F50" s="1" t="str">
        <f t="shared" si="4"/>
        <v>5200-160</v>
      </c>
    </row>
    <row r="51" spans="1:6" s="1" customFormat="1" ht="15.6">
      <c r="A51" s="14">
        <v>5200</v>
      </c>
      <c r="B51" s="2">
        <v>210</v>
      </c>
      <c r="C51" s="6" t="s">
        <v>10</v>
      </c>
      <c r="D51" s="19">
        <v>0</v>
      </c>
      <c r="E51" s="107"/>
      <c r="F51" s="1" t="str">
        <f t="shared" si="4"/>
        <v>5200-210</v>
      </c>
    </row>
    <row r="52" spans="1:6" s="1" customFormat="1" ht="15.6">
      <c r="A52" s="14">
        <v>5200</v>
      </c>
      <c r="B52" s="2">
        <v>220</v>
      </c>
      <c r="C52" s="6" t="s">
        <v>11</v>
      </c>
      <c r="D52" s="19">
        <v>0</v>
      </c>
      <c r="E52" s="107"/>
      <c r="F52" s="1" t="str">
        <f t="shared" si="4"/>
        <v>5200-220</v>
      </c>
    </row>
    <row r="53" spans="1:6" s="1" customFormat="1" ht="15.6">
      <c r="A53" s="14">
        <v>5200</v>
      </c>
      <c r="B53" s="2">
        <v>230</v>
      </c>
      <c r="C53" s="6" t="s">
        <v>12</v>
      </c>
      <c r="D53" s="19">
        <v>0</v>
      </c>
      <c r="E53" s="108"/>
      <c r="F53" s="1" t="str">
        <f t="shared" si="4"/>
        <v>5200-230</v>
      </c>
    </row>
    <row r="54" spans="1:6" s="1" customFormat="1" ht="15.6">
      <c r="A54" s="14">
        <v>5200</v>
      </c>
      <c r="B54" s="2">
        <v>240</v>
      </c>
      <c r="C54" s="6" t="s">
        <v>13</v>
      </c>
      <c r="D54" s="19">
        <v>0</v>
      </c>
      <c r="E54" s="108"/>
      <c r="F54" s="1" t="str">
        <f t="shared" si="4"/>
        <v>5200-240</v>
      </c>
    </row>
    <row r="55" spans="1:6" s="1" customFormat="1" ht="15.6">
      <c r="A55" s="14">
        <v>5200</v>
      </c>
      <c r="B55" s="2">
        <v>250</v>
      </c>
      <c r="C55" s="6" t="s">
        <v>14</v>
      </c>
      <c r="D55" s="19">
        <v>0</v>
      </c>
      <c r="E55" s="108"/>
      <c r="F55" s="1" t="str">
        <f t="shared" si="4"/>
        <v>5200-250</v>
      </c>
    </row>
    <row r="56" spans="1:6" s="1" customFormat="1" ht="15.6">
      <c r="A56" s="14">
        <v>5200</v>
      </c>
      <c r="B56" s="2">
        <v>290</v>
      </c>
      <c r="C56" s="6" t="s">
        <v>15</v>
      </c>
      <c r="D56" s="19">
        <v>0</v>
      </c>
      <c r="E56" s="108"/>
      <c r="F56" s="1" t="str">
        <f t="shared" si="4"/>
        <v>5200-290</v>
      </c>
    </row>
    <row r="57" spans="1:6" ht="15.6">
      <c r="A57" s="82">
        <v>5200</v>
      </c>
      <c r="B57" s="67">
        <v>310</v>
      </c>
      <c r="C57" s="68" t="s">
        <v>16</v>
      </c>
      <c r="D57" s="69">
        <v>11482.32779097387</v>
      </c>
      <c r="E57" s="109" t="s">
        <v>182</v>
      </c>
      <c r="F57" s="52" t="str">
        <f t="shared" ref="F57" si="5">A57&amp;"-"&amp;B57</f>
        <v>5200-310</v>
      </c>
    </row>
    <row r="58" spans="1:6" ht="15.6">
      <c r="A58" s="82">
        <v>5200</v>
      </c>
      <c r="B58" s="67">
        <v>510</v>
      </c>
      <c r="C58" s="68" t="s">
        <v>17</v>
      </c>
      <c r="D58" s="69">
        <v>468.17102137767222</v>
      </c>
      <c r="E58" s="109" t="s">
        <v>182</v>
      </c>
      <c r="F58" s="52" t="str">
        <f t="shared" si="4"/>
        <v>5200-510</v>
      </c>
    </row>
    <row r="59" spans="1:6" ht="15.6">
      <c r="A59" s="17"/>
      <c r="B59" s="42"/>
      <c r="C59" s="64" t="s">
        <v>22</v>
      </c>
      <c r="D59" s="72">
        <f>SUM(D47:D58)</f>
        <v>11950.498812351541</v>
      </c>
      <c r="E59" s="108"/>
    </row>
    <row r="60" spans="1:6" ht="15.6">
      <c r="A60" s="89" t="s">
        <v>23</v>
      </c>
      <c r="B60" s="90"/>
      <c r="C60" s="11"/>
      <c r="D60" s="91"/>
      <c r="E60" s="108"/>
    </row>
    <row r="61" spans="1:6" s="1" customFormat="1" ht="15.6">
      <c r="A61" s="14">
        <v>6100</v>
      </c>
      <c r="B61" s="2">
        <v>130</v>
      </c>
      <c r="C61" s="6" t="s">
        <v>6</v>
      </c>
      <c r="D61" s="19">
        <v>0</v>
      </c>
      <c r="E61" s="107"/>
      <c r="F61" s="1" t="str">
        <f t="shared" ref="F61:F70" si="6">A61&amp;"-"&amp;B61</f>
        <v>6100-130</v>
      </c>
    </row>
    <row r="62" spans="1:6" s="1" customFormat="1" ht="15.6">
      <c r="A62" s="14">
        <v>6100</v>
      </c>
      <c r="B62" s="2">
        <v>140</v>
      </c>
      <c r="C62" s="6" t="s">
        <v>7</v>
      </c>
      <c r="D62" s="19">
        <v>0</v>
      </c>
      <c r="E62" s="108"/>
      <c r="F62" s="1" t="str">
        <f t="shared" si="6"/>
        <v>6100-140</v>
      </c>
    </row>
    <row r="63" spans="1:6" s="1" customFormat="1" ht="15.6">
      <c r="A63" s="14">
        <v>6100</v>
      </c>
      <c r="B63" s="2">
        <v>150</v>
      </c>
      <c r="C63" s="6" t="s">
        <v>8</v>
      </c>
      <c r="D63" s="19">
        <v>0</v>
      </c>
      <c r="E63" s="108"/>
      <c r="F63" s="1" t="str">
        <f t="shared" si="6"/>
        <v>6100-150</v>
      </c>
    </row>
    <row r="64" spans="1:6" s="1" customFormat="1" ht="15.6">
      <c r="A64" s="14">
        <v>6100</v>
      </c>
      <c r="B64" s="2">
        <v>160</v>
      </c>
      <c r="C64" s="6" t="s">
        <v>9</v>
      </c>
      <c r="D64" s="19">
        <v>0</v>
      </c>
      <c r="E64" s="108"/>
      <c r="F64" s="1" t="str">
        <f t="shared" si="6"/>
        <v>6100-160</v>
      </c>
    </row>
    <row r="65" spans="1:6" s="1" customFormat="1" ht="15.6">
      <c r="A65" s="14">
        <v>6100</v>
      </c>
      <c r="B65" s="2">
        <v>210</v>
      </c>
      <c r="C65" s="6" t="s">
        <v>10</v>
      </c>
      <c r="D65" s="19">
        <v>0</v>
      </c>
      <c r="E65" s="108"/>
      <c r="F65" s="1" t="str">
        <f t="shared" si="6"/>
        <v>6100-210</v>
      </c>
    </row>
    <row r="66" spans="1:6" s="1" customFormat="1" ht="15.6">
      <c r="A66" s="14">
        <v>6100</v>
      </c>
      <c r="B66" s="2">
        <v>220</v>
      </c>
      <c r="C66" s="6" t="s">
        <v>11</v>
      </c>
      <c r="D66" s="19">
        <v>0</v>
      </c>
      <c r="E66" s="108"/>
      <c r="F66" s="1" t="str">
        <f t="shared" si="6"/>
        <v>6100-220</v>
      </c>
    </row>
    <row r="67" spans="1:6" s="1" customFormat="1" ht="15.6">
      <c r="A67" s="14">
        <v>6100</v>
      </c>
      <c r="B67" s="2">
        <v>230</v>
      </c>
      <c r="C67" s="6" t="s">
        <v>12</v>
      </c>
      <c r="D67" s="19">
        <v>0</v>
      </c>
      <c r="E67" s="108"/>
      <c r="F67" s="1" t="str">
        <f t="shared" si="6"/>
        <v>6100-230</v>
      </c>
    </row>
    <row r="68" spans="1:6" s="1" customFormat="1" ht="15.6">
      <c r="A68" s="14">
        <v>6100</v>
      </c>
      <c r="B68" s="2">
        <v>240</v>
      </c>
      <c r="C68" s="6" t="s">
        <v>13</v>
      </c>
      <c r="D68" s="19">
        <v>0</v>
      </c>
      <c r="E68" s="108"/>
      <c r="F68" s="1" t="str">
        <f t="shared" si="6"/>
        <v>6100-240</v>
      </c>
    </row>
    <row r="69" spans="1:6" s="1" customFormat="1" ht="15.6">
      <c r="A69" s="14">
        <v>6100</v>
      </c>
      <c r="B69" s="2">
        <v>250</v>
      </c>
      <c r="C69" s="6" t="s">
        <v>14</v>
      </c>
      <c r="D69" s="19">
        <v>0</v>
      </c>
      <c r="E69" s="108"/>
      <c r="F69" s="1" t="str">
        <f t="shared" si="6"/>
        <v>6100-250</v>
      </c>
    </row>
    <row r="70" spans="1:6" s="1" customFormat="1" ht="15.6">
      <c r="A70" s="14">
        <v>6100</v>
      </c>
      <c r="B70" s="2">
        <v>290</v>
      </c>
      <c r="C70" s="6" t="s">
        <v>15</v>
      </c>
      <c r="D70" s="19">
        <v>0</v>
      </c>
      <c r="E70" s="108"/>
      <c r="F70" s="1" t="str">
        <f t="shared" si="6"/>
        <v>6100-290</v>
      </c>
    </row>
    <row r="71" spans="1:6" s="1" customFormat="1" ht="15.6">
      <c r="A71" s="18"/>
      <c r="B71" s="42"/>
      <c r="C71" s="7" t="s">
        <v>24</v>
      </c>
      <c r="D71" s="20">
        <f>SUM(D61:D70)</f>
        <v>0</v>
      </c>
      <c r="E71" s="108"/>
    </row>
    <row r="72" spans="1:6" ht="15.6">
      <c r="A72" s="92" t="s">
        <v>54</v>
      </c>
      <c r="B72" s="90"/>
      <c r="C72" s="93"/>
      <c r="D72" s="94"/>
      <c r="E72" s="108"/>
    </row>
    <row r="73" spans="1:6" s="1" customFormat="1" ht="15.6">
      <c r="A73" s="14">
        <v>6200</v>
      </c>
      <c r="B73" s="2">
        <v>120</v>
      </c>
      <c r="C73" s="6" t="s">
        <v>5</v>
      </c>
      <c r="D73" s="19">
        <v>0</v>
      </c>
      <c r="E73" s="108"/>
      <c r="F73" s="1" t="str">
        <f t="shared" ref="F73:F83" si="7">A73&amp;"-"&amp;B73</f>
        <v>6200-120</v>
      </c>
    </row>
    <row r="74" spans="1:6" s="1" customFormat="1" ht="15.6">
      <c r="A74" s="14">
        <v>6200</v>
      </c>
      <c r="B74" s="2">
        <v>130</v>
      </c>
      <c r="C74" s="6" t="s">
        <v>6</v>
      </c>
      <c r="D74" s="19">
        <v>0</v>
      </c>
      <c r="E74" s="108"/>
      <c r="F74" s="1" t="str">
        <f t="shared" si="7"/>
        <v>6200-130</v>
      </c>
    </row>
    <row r="75" spans="1:6" s="1" customFormat="1" ht="15.6">
      <c r="A75" s="14">
        <v>6200</v>
      </c>
      <c r="B75" s="2">
        <v>140</v>
      </c>
      <c r="C75" s="6" t="s">
        <v>7</v>
      </c>
      <c r="D75" s="19">
        <v>0</v>
      </c>
      <c r="E75" s="108"/>
      <c r="F75" s="1" t="str">
        <f t="shared" si="7"/>
        <v>6200-140</v>
      </c>
    </row>
    <row r="76" spans="1:6" s="1" customFormat="1" ht="15.6">
      <c r="A76" s="14">
        <v>6200</v>
      </c>
      <c r="B76" s="2">
        <v>150</v>
      </c>
      <c r="C76" s="6" t="s">
        <v>8</v>
      </c>
      <c r="D76" s="19">
        <v>0</v>
      </c>
      <c r="E76" s="108"/>
      <c r="F76" s="1" t="str">
        <f t="shared" si="7"/>
        <v>6200-150</v>
      </c>
    </row>
    <row r="77" spans="1:6" s="1" customFormat="1" ht="15.6">
      <c r="A77" s="14">
        <v>6200</v>
      </c>
      <c r="B77" s="2">
        <v>160</v>
      </c>
      <c r="C77" s="6" t="s">
        <v>9</v>
      </c>
      <c r="D77" s="19">
        <v>0</v>
      </c>
      <c r="E77" s="107"/>
      <c r="F77" s="1" t="str">
        <f t="shared" si="7"/>
        <v>6200-160</v>
      </c>
    </row>
    <row r="78" spans="1:6" s="1" customFormat="1" ht="15.6">
      <c r="A78" s="14">
        <v>6200</v>
      </c>
      <c r="B78" s="2">
        <v>210</v>
      </c>
      <c r="C78" s="6" t="s">
        <v>10</v>
      </c>
      <c r="D78" s="19">
        <v>0</v>
      </c>
      <c r="E78" s="108"/>
      <c r="F78" s="1" t="str">
        <f t="shared" si="7"/>
        <v>6200-210</v>
      </c>
    </row>
    <row r="79" spans="1:6" s="1" customFormat="1" ht="15.6">
      <c r="A79" s="14">
        <v>6200</v>
      </c>
      <c r="B79" s="2">
        <v>220</v>
      </c>
      <c r="C79" s="6" t="s">
        <v>11</v>
      </c>
      <c r="D79" s="19">
        <v>0</v>
      </c>
      <c r="E79" s="108"/>
      <c r="F79" s="1" t="str">
        <f t="shared" si="7"/>
        <v>6200-220</v>
      </c>
    </row>
    <row r="80" spans="1:6" s="1" customFormat="1" ht="15.6">
      <c r="A80" s="14">
        <v>6200</v>
      </c>
      <c r="B80" s="2">
        <v>230</v>
      </c>
      <c r="C80" s="6" t="s">
        <v>12</v>
      </c>
      <c r="D80" s="19">
        <v>0</v>
      </c>
      <c r="E80" s="108"/>
      <c r="F80" s="1" t="str">
        <f t="shared" si="7"/>
        <v>6200-230</v>
      </c>
    </row>
    <row r="81" spans="1:6" s="1" customFormat="1" ht="15.6">
      <c r="A81" s="14">
        <v>6200</v>
      </c>
      <c r="B81" s="2">
        <v>240</v>
      </c>
      <c r="C81" s="6" t="s">
        <v>13</v>
      </c>
      <c r="D81" s="19">
        <v>0</v>
      </c>
      <c r="E81" s="108"/>
      <c r="F81" s="1" t="str">
        <f t="shared" si="7"/>
        <v>6200-240</v>
      </c>
    </row>
    <row r="82" spans="1:6" s="1" customFormat="1" ht="15.6">
      <c r="A82" s="14">
        <v>6200</v>
      </c>
      <c r="B82" s="2">
        <v>250</v>
      </c>
      <c r="C82" s="6" t="s">
        <v>14</v>
      </c>
      <c r="D82" s="19">
        <v>0</v>
      </c>
      <c r="E82" s="108"/>
      <c r="F82" s="1" t="str">
        <f t="shared" si="7"/>
        <v>6200-250</v>
      </c>
    </row>
    <row r="83" spans="1:6" s="1" customFormat="1" ht="15.6">
      <c r="A83" s="14">
        <v>6200</v>
      </c>
      <c r="B83" s="2">
        <v>290</v>
      </c>
      <c r="C83" s="6" t="s">
        <v>15</v>
      </c>
      <c r="D83" s="19">
        <v>0</v>
      </c>
      <c r="E83" s="108"/>
      <c r="F83" s="1" t="str">
        <f t="shared" si="7"/>
        <v>6200-290</v>
      </c>
    </row>
    <row r="84" spans="1:6" s="1" customFormat="1" ht="15.6">
      <c r="A84" s="18"/>
      <c r="B84" s="42"/>
      <c r="C84" s="7" t="s">
        <v>25</v>
      </c>
      <c r="D84" s="20">
        <f>SUM(D73:D83)</f>
        <v>0</v>
      </c>
      <c r="E84" s="108"/>
    </row>
    <row r="85" spans="1:6" ht="15.6">
      <c r="A85" s="92" t="s">
        <v>55</v>
      </c>
      <c r="B85" s="90"/>
      <c r="C85" s="93"/>
      <c r="D85" s="94"/>
      <c r="E85" s="108"/>
    </row>
    <row r="86" spans="1:6" s="1" customFormat="1" ht="15.6">
      <c r="A86" s="15">
        <v>6300</v>
      </c>
      <c r="B86" s="4">
        <v>510</v>
      </c>
      <c r="C86" s="5" t="s">
        <v>17</v>
      </c>
      <c r="D86" s="19">
        <v>0</v>
      </c>
      <c r="E86" s="107"/>
      <c r="F86" s="1" t="str">
        <f t="shared" ref="F86" si="8">A86&amp;"-"&amp;B86</f>
        <v>6300-510</v>
      </c>
    </row>
    <row r="87" spans="1:6" s="1" customFormat="1" ht="15.6">
      <c r="A87" s="18"/>
      <c r="B87" s="42"/>
      <c r="C87" s="7" t="s">
        <v>26</v>
      </c>
      <c r="D87" s="20">
        <f>SUM(D86)</f>
        <v>0</v>
      </c>
      <c r="E87" s="108"/>
    </row>
    <row r="88" spans="1:6" ht="15.6">
      <c r="A88" s="92" t="s">
        <v>56</v>
      </c>
      <c r="B88" s="90"/>
      <c r="C88" s="93"/>
      <c r="D88" s="94"/>
      <c r="E88" s="108"/>
    </row>
    <row r="89" spans="1:6" s="1" customFormat="1" ht="15.6">
      <c r="A89" s="15">
        <v>6400</v>
      </c>
      <c r="B89" s="4">
        <v>330</v>
      </c>
      <c r="C89" s="5" t="s">
        <v>27</v>
      </c>
      <c r="D89" s="19">
        <v>0</v>
      </c>
      <c r="E89" s="108"/>
      <c r="F89" s="1" t="str">
        <f t="shared" ref="F89" si="9">A89&amp;"-"&amp;B89</f>
        <v>6400-330</v>
      </c>
    </row>
    <row r="90" spans="1:6" s="1" customFormat="1" ht="15.6">
      <c r="A90" s="18"/>
      <c r="B90" s="42"/>
      <c r="C90" s="7" t="s">
        <v>28</v>
      </c>
      <c r="D90" s="20">
        <f>SUM(D89)</f>
        <v>0</v>
      </c>
      <c r="E90" s="108"/>
    </row>
    <row r="91" spans="1:6" ht="15.6">
      <c r="A91" s="92" t="s">
        <v>29</v>
      </c>
      <c r="B91" s="90"/>
      <c r="C91" s="93"/>
      <c r="D91" s="94"/>
      <c r="E91" s="108"/>
    </row>
    <row r="92" spans="1:6" ht="15.6">
      <c r="A92" s="83" t="s">
        <v>126</v>
      </c>
      <c r="B92" s="84" t="s">
        <v>127</v>
      </c>
      <c r="C92" s="85" t="s">
        <v>131</v>
      </c>
      <c r="D92" s="69">
        <v>10000</v>
      </c>
      <c r="E92" s="106" t="s">
        <v>191</v>
      </c>
      <c r="F92" s="52" t="str">
        <f t="shared" ref="F92:F95" si="10">A92&amp;"-"&amp;B92</f>
        <v>7100-311</v>
      </c>
    </row>
    <row r="93" spans="1:6" s="1" customFormat="1" ht="15.6">
      <c r="A93" s="16" t="s">
        <v>126</v>
      </c>
      <c r="B93" s="3" t="s">
        <v>128</v>
      </c>
      <c r="C93" s="10" t="s">
        <v>132</v>
      </c>
      <c r="D93" s="19">
        <v>0</v>
      </c>
      <c r="E93" s="107"/>
      <c r="F93" s="1" t="str">
        <f t="shared" si="10"/>
        <v>7100-312</v>
      </c>
    </row>
    <row r="94" spans="1:6" ht="15.6">
      <c r="A94" s="83" t="s">
        <v>126</v>
      </c>
      <c r="B94" s="84" t="s">
        <v>129</v>
      </c>
      <c r="C94" s="85" t="s">
        <v>40</v>
      </c>
      <c r="D94" s="69">
        <v>25257.838988802174</v>
      </c>
      <c r="E94" s="106" t="s">
        <v>182</v>
      </c>
      <c r="F94" s="52" t="str">
        <f t="shared" si="10"/>
        <v>7100-320</v>
      </c>
    </row>
    <row r="95" spans="1:6" s="1" customFormat="1" ht="15.6">
      <c r="A95" s="16" t="s">
        <v>126</v>
      </c>
      <c r="B95" s="3" t="s">
        <v>130</v>
      </c>
      <c r="C95" s="10" t="s">
        <v>27</v>
      </c>
      <c r="D95" s="19">
        <v>0</v>
      </c>
      <c r="E95" s="107"/>
      <c r="F95" s="1" t="str">
        <f t="shared" si="10"/>
        <v>7100-330</v>
      </c>
    </row>
    <row r="96" spans="1:6" ht="15.6">
      <c r="A96" s="18"/>
      <c r="B96" s="42"/>
      <c r="C96" s="64" t="s">
        <v>30</v>
      </c>
      <c r="D96" s="72">
        <f>SUM(D92:D95)</f>
        <v>35257.838988802177</v>
      </c>
      <c r="E96" s="108"/>
    </row>
    <row r="97" spans="1:6" ht="15.6">
      <c r="A97" s="92" t="s">
        <v>57</v>
      </c>
      <c r="B97" s="90"/>
      <c r="C97" s="93"/>
      <c r="D97" s="94"/>
      <c r="E97" s="108"/>
    </row>
    <row r="98" spans="1:6" ht="15.6">
      <c r="A98" s="82">
        <v>7200</v>
      </c>
      <c r="B98" s="67">
        <v>310</v>
      </c>
      <c r="C98" s="68" t="s">
        <v>156</v>
      </c>
      <c r="D98" s="69">
        <v>112938.12</v>
      </c>
      <c r="E98" s="106" t="s">
        <v>192</v>
      </c>
      <c r="F98" s="52" t="str">
        <f t="shared" ref="F98" si="11">A98&amp;"-"&amp;B98</f>
        <v>7200-310</v>
      </c>
    </row>
    <row r="99" spans="1:6" ht="15.6">
      <c r="A99" s="18"/>
      <c r="B99" s="42"/>
      <c r="C99" s="64" t="s">
        <v>32</v>
      </c>
      <c r="D99" s="72">
        <f>SUM(D98)</f>
        <v>112938.12</v>
      </c>
      <c r="E99" s="108"/>
    </row>
    <row r="100" spans="1:6" ht="15.6">
      <c r="A100" s="92" t="s">
        <v>58</v>
      </c>
      <c r="B100" s="90"/>
      <c r="C100" s="93"/>
      <c r="D100" s="94"/>
      <c r="E100" s="108"/>
    </row>
    <row r="101" spans="1:6" ht="15.6">
      <c r="A101" s="79">
        <v>7300</v>
      </c>
      <c r="B101" s="80">
        <v>110</v>
      </c>
      <c r="C101" s="81" t="s">
        <v>4</v>
      </c>
      <c r="D101" s="69">
        <v>81600</v>
      </c>
      <c r="E101" s="106" t="s">
        <v>147</v>
      </c>
      <c r="F101" s="52" t="str">
        <f t="shared" ref="F101:F118" si="12">A101&amp;"-"&amp;B101</f>
        <v>7300-110</v>
      </c>
    </row>
    <row r="102" spans="1:6" ht="15.6">
      <c r="A102" s="79">
        <v>7300</v>
      </c>
      <c r="B102" s="80">
        <v>160</v>
      </c>
      <c r="C102" s="81" t="s">
        <v>102</v>
      </c>
      <c r="D102" s="69">
        <v>44006.879999999997</v>
      </c>
      <c r="E102" s="106" t="s">
        <v>147</v>
      </c>
      <c r="F102" s="52" t="str">
        <f t="shared" si="12"/>
        <v>7300-160</v>
      </c>
    </row>
    <row r="103" spans="1:6" s="1" customFormat="1" ht="15.6">
      <c r="A103" s="14">
        <v>7300</v>
      </c>
      <c r="B103" s="2">
        <v>210</v>
      </c>
      <c r="C103" s="6" t="s">
        <v>10</v>
      </c>
      <c r="D103" s="19">
        <v>0</v>
      </c>
      <c r="E103" s="108"/>
      <c r="F103" s="1" t="str">
        <f t="shared" si="12"/>
        <v>7300-210</v>
      </c>
    </row>
    <row r="104" spans="1:6" ht="15.6">
      <c r="A104" s="79">
        <v>7300</v>
      </c>
      <c r="B104" s="80">
        <v>220</v>
      </c>
      <c r="C104" s="81" t="s">
        <v>11</v>
      </c>
      <c r="D104" s="69">
        <v>9608.9263199999987</v>
      </c>
      <c r="E104" s="106" t="s">
        <v>148</v>
      </c>
      <c r="F104" s="52" t="str">
        <f t="shared" si="12"/>
        <v>7300-220</v>
      </c>
    </row>
    <row r="105" spans="1:6" ht="15.6">
      <c r="A105" s="79">
        <v>7300</v>
      </c>
      <c r="B105" s="80">
        <v>230</v>
      </c>
      <c r="C105" s="81" t="s">
        <v>12</v>
      </c>
      <c r="D105" s="69">
        <v>6912</v>
      </c>
      <c r="E105" s="106" t="s">
        <v>175</v>
      </c>
      <c r="F105" s="52" t="str">
        <f t="shared" si="12"/>
        <v>7300-230</v>
      </c>
    </row>
    <row r="106" spans="1:6" ht="15.6">
      <c r="A106" s="79">
        <v>7300</v>
      </c>
      <c r="B106" s="80">
        <v>240</v>
      </c>
      <c r="C106" s="81" t="s">
        <v>13</v>
      </c>
      <c r="D106" s="69">
        <v>1337.290176</v>
      </c>
      <c r="E106" s="108" t="s">
        <v>152</v>
      </c>
      <c r="F106" s="52" t="str">
        <f t="shared" si="12"/>
        <v>7300-240</v>
      </c>
    </row>
    <row r="107" spans="1:6" ht="15.6">
      <c r="A107" s="79">
        <v>7300</v>
      </c>
      <c r="B107" s="80">
        <v>250</v>
      </c>
      <c r="C107" s="81" t="s">
        <v>14</v>
      </c>
      <c r="D107" s="69">
        <v>64</v>
      </c>
      <c r="E107" s="108" t="s">
        <v>153</v>
      </c>
      <c r="F107" s="52" t="str">
        <f t="shared" si="12"/>
        <v>7300-250</v>
      </c>
    </row>
    <row r="108" spans="1:6" s="1" customFormat="1" ht="15.6">
      <c r="A108" s="14">
        <v>7300</v>
      </c>
      <c r="B108" s="2">
        <v>330</v>
      </c>
      <c r="C108" s="6" t="s">
        <v>27</v>
      </c>
      <c r="D108" s="19">
        <v>0</v>
      </c>
      <c r="E108" s="107"/>
      <c r="F108" s="1" t="str">
        <f t="shared" si="12"/>
        <v>7300-330</v>
      </c>
    </row>
    <row r="109" spans="1:6" s="1" customFormat="1" ht="15.6">
      <c r="A109" s="14">
        <v>7300</v>
      </c>
      <c r="B109" s="2">
        <v>370</v>
      </c>
      <c r="C109" s="6" t="s">
        <v>133</v>
      </c>
      <c r="D109" s="19">
        <v>0</v>
      </c>
      <c r="E109" s="108"/>
      <c r="F109" s="1" t="str">
        <f t="shared" si="12"/>
        <v>7300-370</v>
      </c>
    </row>
    <row r="110" spans="1:6" ht="31.2">
      <c r="A110" s="79">
        <v>7300</v>
      </c>
      <c r="B110" s="80">
        <v>510</v>
      </c>
      <c r="C110" s="81" t="s">
        <v>17</v>
      </c>
      <c r="D110" s="69">
        <v>11963.887600950118</v>
      </c>
      <c r="E110" s="108" t="s">
        <v>185</v>
      </c>
      <c r="F110" s="52" t="str">
        <f t="shared" si="12"/>
        <v>7300-510</v>
      </c>
    </row>
    <row r="111" spans="1:6" ht="15.6">
      <c r="A111" s="79">
        <v>7300</v>
      </c>
      <c r="B111" s="80">
        <v>590</v>
      </c>
      <c r="C111" s="81" t="s">
        <v>134</v>
      </c>
      <c r="D111" s="69">
        <v>2110.8617577197151</v>
      </c>
      <c r="E111" s="108" t="s">
        <v>182</v>
      </c>
      <c r="F111" s="52" t="str">
        <f t="shared" si="12"/>
        <v>7300-590</v>
      </c>
    </row>
    <row r="112" spans="1:6" ht="15.6">
      <c r="A112" s="79">
        <v>7300</v>
      </c>
      <c r="B112" s="80">
        <v>641</v>
      </c>
      <c r="C112" s="111" t="s">
        <v>19</v>
      </c>
      <c r="D112" s="112">
        <v>0</v>
      </c>
      <c r="E112" s="108" t="s">
        <v>182</v>
      </c>
      <c r="F112" s="52" t="str">
        <f t="shared" si="12"/>
        <v>7300-641</v>
      </c>
    </row>
    <row r="113" spans="1:7" ht="15.6">
      <c r="A113" s="79">
        <v>7300</v>
      </c>
      <c r="B113" s="80">
        <v>642</v>
      </c>
      <c r="C113" s="113" t="s">
        <v>154</v>
      </c>
      <c r="D113" s="112">
        <v>237.21903630810996</v>
      </c>
      <c r="E113" s="108" t="s">
        <v>182</v>
      </c>
      <c r="F113" s="52" t="str">
        <f t="shared" si="12"/>
        <v>7300-642</v>
      </c>
    </row>
    <row r="114" spans="1:7" ht="15.6">
      <c r="A114" s="79">
        <v>7300</v>
      </c>
      <c r="B114" s="80">
        <v>644</v>
      </c>
      <c r="C114" s="111" t="s">
        <v>157</v>
      </c>
      <c r="D114" s="112">
        <f>570+1115</f>
        <v>1685</v>
      </c>
      <c r="E114" s="108" t="s">
        <v>182</v>
      </c>
      <c r="F114" s="52" t="str">
        <f t="shared" si="12"/>
        <v>7300-644</v>
      </c>
    </row>
    <row r="115" spans="1:7" s="1" customFormat="1" ht="15.6">
      <c r="A115" s="14">
        <v>7300</v>
      </c>
      <c r="B115" s="2">
        <v>690</v>
      </c>
      <c r="C115" s="6" t="s">
        <v>33</v>
      </c>
      <c r="D115" s="19">
        <v>0</v>
      </c>
      <c r="E115" s="108"/>
      <c r="F115" s="1" t="str">
        <f t="shared" si="12"/>
        <v>7300-690</v>
      </c>
    </row>
    <row r="116" spans="1:7" ht="15.6">
      <c r="A116" s="79">
        <v>7300</v>
      </c>
      <c r="B116" s="80">
        <v>730</v>
      </c>
      <c r="C116" s="81" t="s">
        <v>31</v>
      </c>
      <c r="D116" s="69">
        <v>16864.785985748218</v>
      </c>
      <c r="E116" s="108" t="s">
        <v>182</v>
      </c>
      <c r="F116" s="52" t="str">
        <f t="shared" si="12"/>
        <v>7300-730</v>
      </c>
    </row>
    <row r="117" spans="1:7" s="1" customFormat="1" ht="15.6">
      <c r="A117" s="14">
        <v>7300</v>
      </c>
      <c r="B117" s="2">
        <v>750</v>
      </c>
      <c r="C117" s="6" t="s">
        <v>34</v>
      </c>
      <c r="D117" s="19">
        <v>0</v>
      </c>
      <c r="E117" s="108"/>
      <c r="F117" s="1" t="str">
        <f t="shared" si="12"/>
        <v>7300-750</v>
      </c>
    </row>
    <row r="118" spans="1:7" ht="15.6">
      <c r="A118" s="79">
        <v>7300</v>
      </c>
      <c r="B118" s="80">
        <v>790</v>
      </c>
      <c r="C118" s="81" t="s">
        <v>35</v>
      </c>
      <c r="D118" s="69">
        <v>568.25558194774351</v>
      </c>
      <c r="E118" s="108" t="s">
        <v>182</v>
      </c>
      <c r="F118" s="52" t="str">
        <f t="shared" si="12"/>
        <v>7300-790</v>
      </c>
    </row>
    <row r="119" spans="1:7" ht="15.6">
      <c r="A119" s="79"/>
      <c r="B119" s="42"/>
      <c r="C119" s="64" t="s">
        <v>36</v>
      </c>
      <c r="D119" s="72">
        <f>SUM(D101:D118)</f>
        <v>176959.10645867392</v>
      </c>
      <c r="E119" s="108"/>
    </row>
    <row r="120" spans="1:7" ht="15.6">
      <c r="A120" s="92" t="s">
        <v>48</v>
      </c>
      <c r="B120" s="90"/>
      <c r="C120" s="93"/>
      <c r="D120" s="94"/>
      <c r="E120" s="108"/>
    </row>
    <row r="121" spans="1:7" s="1" customFormat="1" ht="15.6">
      <c r="A121" s="14">
        <v>7400</v>
      </c>
      <c r="B121" s="2">
        <v>630</v>
      </c>
      <c r="C121" s="6" t="s">
        <v>136</v>
      </c>
      <c r="D121" s="19">
        <v>0</v>
      </c>
      <c r="E121" s="108"/>
      <c r="F121" s="1" t="str">
        <f t="shared" ref="F121" si="13">A121&amp;"-"&amp;B121</f>
        <v>7400-630</v>
      </c>
    </row>
    <row r="122" spans="1:7" s="1" customFormat="1" ht="15.6">
      <c r="A122" s="32"/>
      <c r="B122" s="43"/>
      <c r="C122" s="7" t="s">
        <v>135</v>
      </c>
      <c r="D122" s="20">
        <f>SUM(D121:D121)</f>
        <v>0</v>
      </c>
      <c r="E122" s="108"/>
    </row>
    <row r="123" spans="1:7" ht="15.6">
      <c r="A123" s="92" t="s">
        <v>50</v>
      </c>
      <c r="B123" s="90"/>
      <c r="C123" s="93"/>
      <c r="D123" s="94"/>
      <c r="E123" s="108"/>
    </row>
    <row r="124" spans="1:7" ht="15.6">
      <c r="A124" s="79">
        <v>7500</v>
      </c>
      <c r="B124" s="80" t="s">
        <v>158</v>
      </c>
      <c r="C124" s="81" t="s">
        <v>162</v>
      </c>
      <c r="D124" s="69">
        <v>48532.850783208123</v>
      </c>
      <c r="E124" s="106" t="s">
        <v>188</v>
      </c>
      <c r="F124" s="52" t="str">
        <f t="shared" ref="F124:F127" si="14">A124&amp;"-"&amp;B124</f>
        <v>7500-310</v>
      </c>
      <c r="G124" s="105"/>
    </row>
    <row r="125" spans="1:7" ht="15.6">
      <c r="A125" s="79">
        <v>7500</v>
      </c>
      <c r="B125" s="80" t="s">
        <v>159</v>
      </c>
      <c r="C125" s="81" t="s">
        <v>163</v>
      </c>
      <c r="D125" s="69">
        <v>3904.9971496437056</v>
      </c>
      <c r="E125" s="106" t="s">
        <v>189</v>
      </c>
      <c r="F125" s="52" t="str">
        <f t="shared" si="14"/>
        <v>7500-692</v>
      </c>
    </row>
    <row r="126" spans="1:7" ht="15.6">
      <c r="A126" s="79">
        <v>7500</v>
      </c>
      <c r="B126" s="80" t="s">
        <v>160</v>
      </c>
      <c r="C126" s="81" t="s">
        <v>164</v>
      </c>
      <c r="D126" s="69">
        <v>75.132779097387157</v>
      </c>
      <c r="E126" s="106" t="s">
        <v>182</v>
      </c>
      <c r="F126" s="52" t="str">
        <f t="shared" si="14"/>
        <v>7500-730</v>
      </c>
    </row>
    <row r="127" spans="1:7" ht="15.6">
      <c r="A127" s="79">
        <v>7500</v>
      </c>
      <c r="B127" s="80" t="s">
        <v>161</v>
      </c>
      <c r="C127" s="81" t="s">
        <v>137</v>
      </c>
      <c r="D127" s="69">
        <v>61277.575509999995</v>
      </c>
      <c r="E127" s="106" t="s">
        <v>190</v>
      </c>
      <c r="F127" s="52" t="str">
        <f t="shared" si="14"/>
        <v>7500-731</v>
      </c>
    </row>
    <row r="128" spans="1:7" ht="15.6">
      <c r="A128" s="18"/>
      <c r="B128" s="42"/>
      <c r="C128" s="64" t="s">
        <v>37</v>
      </c>
      <c r="D128" s="72">
        <f>SUM(D124:D127)</f>
        <v>113790.55622194921</v>
      </c>
      <c r="E128" s="108"/>
    </row>
    <row r="129" spans="1:6" ht="15.6">
      <c r="A129" s="92" t="s">
        <v>49</v>
      </c>
      <c r="B129" s="90"/>
      <c r="C129" s="93"/>
      <c r="D129" s="94"/>
      <c r="E129" s="108"/>
    </row>
    <row r="130" spans="1:6" ht="15.6">
      <c r="A130" s="79">
        <v>7600</v>
      </c>
      <c r="B130" s="80">
        <v>160</v>
      </c>
      <c r="C130" s="81" t="s">
        <v>103</v>
      </c>
      <c r="D130" s="69">
        <v>35659.199999999997</v>
      </c>
      <c r="E130" s="106" t="s">
        <v>147</v>
      </c>
      <c r="F130" s="52" t="str">
        <f t="shared" ref="F130:F142" si="15">A130&amp;"-"&amp;B130</f>
        <v>7600-160</v>
      </c>
    </row>
    <row r="131" spans="1:6" s="1" customFormat="1" ht="15.6">
      <c r="A131" s="14">
        <v>7600</v>
      </c>
      <c r="B131" s="2">
        <v>160</v>
      </c>
      <c r="C131" s="6" t="s">
        <v>104</v>
      </c>
      <c r="D131" s="19">
        <v>0</v>
      </c>
      <c r="E131" s="108"/>
      <c r="F131" s="1" t="str">
        <f t="shared" si="15"/>
        <v>7600-160</v>
      </c>
    </row>
    <row r="132" spans="1:6" s="1" customFormat="1" ht="15.6">
      <c r="A132" s="14">
        <v>7600</v>
      </c>
      <c r="B132" s="2">
        <v>160</v>
      </c>
      <c r="C132" s="6" t="s">
        <v>9</v>
      </c>
      <c r="D132" s="19">
        <v>0</v>
      </c>
      <c r="E132" s="107"/>
      <c r="F132" s="1" t="str">
        <f t="shared" si="15"/>
        <v>7600-160</v>
      </c>
    </row>
    <row r="133" spans="1:6" s="1" customFormat="1" ht="15.6">
      <c r="A133" s="14">
        <v>7600</v>
      </c>
      <c r="B133" s="2">
        <v>210</v>
      </c>
      <c r="C133" s="6" t="s">
        <v>10</v>
      </c>
      <c r="D133" s="19">
        <v>0</v>
      </c>
      <c r="E133" s="108"/>
      <c r="F133" s="1" t="str">
        <f t="shared" si="15"/>
        <v>7600-210</v>
      </c>
    </row>
    <row r="134" spans="1:6" ht="15.6">
      <c r="A134" s="79">
        <v>7600</v>
      </c>
      <c r="B134" s="80">
        <v>220</v>
      </c>
      <c r="C134" s="81" t="s">
        <v>11</v>
      </c>
      <c r="D134" s="69">
        <v>2727.9287999999997</v>
      </c>
      <c r="E134" s="106" t="s">
        <v>148</v>
      </c>
      <c r="F134" s="52" t="str">
        <f t="shared" si="15"/>
        <v>7600-220</v>
      </c>
    </row>
    <row r="135" spans="1:6" s="1" customFormat="1" ht="15.6">
      <c r="A135" s="14">
        <v>7600</v>
      </c>
      <c r="B135" s="2">
        <v>230</v>
      </c>
      <c r="C135" s="6" t="s">
        <v>12</v>
      </c>
      <c r="D135" s="19">
        <v>0</v>
      </c>
      <c r="E135" s="108"/>
      <c r="F135" s="1" t="str">
        <f t="shared" si="15"/>
        <v>7600-230</v>
      </c>
    </row>
    <row r="136" spans="1:6" ht="15.6">
      <c r="A136" s="79">
        <v>7600</v>
      </c>
      <c r="B136" s="80">
        <v>240</v>
      </c>
      <c r="C136" s="81" t="s">
        <v>13</v>
      </c>
      <c r="D136" s="69">
        <v>363.72384</v>
      </c>
      <c r="E136" s="108" t="s">
        <v>152</v>
      </c>
      <c r="F136" s="52" t="str">
        <f t="shared" si="15"/>
        <v>7600-240</v>
      </c>
    </row>
    <row r="137" spans="1:6" ht="15.6">
      <c r="A137" s="79">
        <v>7600</v>
      </c>
      <c r="B137" s="80">
        <v>250</v>
      </c>
      <c r="C137" s="81" t="s">
        <v>14</v>
      </c>
      <c r="D137" s="69">
        <v>64</v>
      </c>
      <c r="E137" s="108" t="s">
        <v>153</v>
      </c>
      <c r="F137" s="52" t="str">
        <f t="shared" si="15"/>
        <v>7600-250</v>
      </c>
    </row>
    <row r="138" spans="1:6" s="1" customFormat="1" ht="15.6">
      <c r="A138" s="14">
        <v>7600</v>
      </c>
      <c r="B138" s="2">
        <v>290</v>
      </c>
      <c r="C138" s="6" t="s">
        <v>15</v>
      </c>
      <c r="D138" s="19">
        <v>0</v>
      </c>
      <c r="E138" s="108"/>
      <c r="F138" s="1" t="str">
        <f t="shared" si="15"/>
        <v>7600-290</v>
      </c>
    </row>
    <row r="139" spans="1:6" s="1" customFormat="1" ht="15.6">
      <c r="A139" s="14">
        <v>7600</v>
      </c>
      <c r="B139" s="2">
        <v>310</v>
      </c>
      <c r="C139" s="6" t="s">
        <v>138</v>
      </c>
      <c r="D139" s="19">
        <v>0</v>
      </c>
      <c r="E139" s="108"/>
      <c r="F139" s="1" t="str">
        <f t="shared" si="15"/>
        <v>7600-310</v>
      </c>
    </row>
    <row r="140" spans="1:6" ht="31.2">
      <c r="A140" s="83">
        <v>7600</v>
      </c>
      <c r="B140" s="84">
        <v>570</v>
      </c>
      <c r="C140" s="85" t="s">
        <v>38</v>
      </c>
      <c r="D140" s="69">
        <v>124830</v>
      </c>
      <c r="E140" s="106" t="s">
        <v>187</v>
      </c>
      <c r="F140" s="52" t="str">
        <f t="shared" si="15"/>
        <v>7600-570</v>
      </c>
    </row>
    <row r="141" spans="1:6" ht="15.6">
      <c r="A141" s="82">
        <v>7600</v>
      </c>
      <c r="B141" s="67">
        <v>590</v>
      </c>
      <c r="C141" s="68" t="s">
        <v>134</v>
      </c>
      <c r="D141" s="69">
        <v>138.28384798099765</v>
      </c>
      <c r="E141" s="106" t="s">
        <v>182</v>
      </c>
      <c r="F141" s="52" t="str">
        <f t="shared" ref="F141" si="16">A141&amp;"-"&amp;B141</f>
        <v>7600-590</v>
      </c>
    </row>
    <row r="142" spans="1:6" s="1" customFormat="1" ht="15.6">
      <c r="A142" s="15">
        <v>7600</v>
      </c>
      <c r="B142" s="4">
        <v>730</v>
      </c>
      <c r="C142" s="5" t="s">
        <v>31</v>
      </c>
      <c r="D142" s="19">
        <v>0</v>
      </c>
      <c r="E142" s="107"/>
      <c r="F142" s="1" t="str">
        <f t="shared" si="15"/>
        <v>7600-730</v>
      </c>
    </row>
    <row r="143" spans="1:6" ht="15.6">
      <c r="A143" s="18"/>
      <c r="B143" s="42"/>
      <c r="C143" s="64" t="s">
        <v>39</v>
      </c>
      <c r="D143" s="72">
        <f>SUM(D130:D142)</f>
        <v>163783.13648798098</v>
      </c>
      <c r="E143" s="108"/>
    </row>
    <row r="144" spans="1:6" ht="15.6">
      <c r="A144" s="92" t="s">
        <v>139</v>
      </c>
      <c r="B144" s="90"/>
      <c r="C144" s="93"/>
      <c r="D144" s="94"/>
      <c r="E144" s="108"/>
    </row>
    <row r="145" spans="1:6" ht="15.6">
      <c r="A145" s="79">
        <v>7700</v>
      </c>
      <c r="B145" s="80">
        <v>311</v>
      </c>
      <c r="C145" s="81" t="s">
        <v>165</v>
      </c>
      <c r="D145" s="69">
        <v>6488.6524940617574</v>
      </c>
      <c r="E145" s="108" t="s">
        <v>186</v>
      </c>
      <c r="F145" s="52" t="str">
        <f t="shared" ref="F145:F146" si="17">A145&amp;"-"&amp;B145</f>
        <v>7700-311</v>
      </c>
    </row>
    <row r="146" spans="1:6" ht="15.6">
      <c r="A146" s="79">
        <v>7700</v>
      </c>
      <c r="B146" s="80">
        <v>312</v>
      </c>
      <c r="C146" s="81" t="s">
        <v>141</v>
      </c>
      <c r="D146" s="69">
        <v>13245.210000000001</v>
      </c>
      <c r="E146" s="108" t="s">
        <v>186</v>
      </c>
      <c r="F146" s="52" t="str">
        <f t="shared" si="17"/>
        <v>7700-312</v>
      </c>
    </row>
    <row r="147" spans="1:6" ht="15.6">
      <c r="A147" s="18"/>
      <c r="B147" s="44"/>
      <c r="C147" s="64" t="s">
        <v>140</v>
      </c>
      <c r="D147" s="72">
        <f>SUM(D145:D146)</f>
        <v>19733.862494061759</v>
      </c>
      <c r="E147" s="108"/>
    </row>
    <row r="148" spans="1:6" ht="15.6">
      <c r="A148" s="92" t="s">
        <v>51</v>
      </c>
      <c r="B148" s="90"/>
      <c r="C148" s="93"/>
      <c r="D148" s="94"/>
      <c r="E148" s="108"/>
    </row>
    <row r="149" spans="1:6" s="1" customFormat="1" ht="15.6">
      <c r="A149" s="14">
        <v>7900</v>
      </c>
      <c r="B149" s="2">
        <v>160</v>
      </c>
      <c r="C149" s="6" t="s">
        <v>9</v>
      </c>
      <c r="D149" s="19">
        <v>0</v>
      </c>
      <c r="E149" s="107"/>
      <c r="F149" s="1" t="str">
        <f t="shared" ref="F149:F169" si="18">A149&amp;"-"&amp;B149</f>
        <v>7900-160</v>
      </c>
    </row>
    <row r="150" spans="1:6" s="1" customFormat="1" ht="15.6">
      <c r="A150" s="14">
        <v>7900</v>
      </c>
      <c r="B150" s="2">
        <v>210</v>
      </c>
      <c r="C150" s="6" t="s">
        <v>10</v>
      </c>
      <c r="D150" s="19">
        <v>0</v>
      </c>
      <c r="E150" s="108"/>
      <c r="F150" s="1" t="str">
        <f t="shared" si="18"/>
        <v>7900-210</v>
      </c>
    </row>
    <row r="151" spans="1:6" s="1" customFormat="1" ht="15.6">
      <c r="A151" s="14">
        <v>7900</v>
      </c>
      <c r="B151" s="2">
        <v>220</v>
      </c>
      <c r="C151" s="6" t="s">
        <v>11</v>
      </c>
      <c r="D151" s="19">
        <v>0</v>
      </c>
      <c r="E151" s="107"/>
      <c r="F151" s="1" t="str">
        <f t="shared" si="18"/>
        <v>7900-220</v>
      </c>
    </row>
    <row r="152" spans="1:6" s="1" customFormat="1" ht="15.6">
      <c r="A152" s="14">
        <v>7900</v>
      </c>
      <c r="B152" s="2">
        <v>230</v>
      </c>
      <c r="C152" s="6" t="s">
        <v>12</v>
      </c>
      <c r="D152" s="19">
        <v>0</v>
      </c>
      <c r="E152" s="107"/>
      <c r="F152" s="1" t="str">
        <f t="shared" si="18"/>
        <v>7900-230</v>
      </c>
    </row>
    <row r="153" spans="1:6" s="1" customFormat="1" ht="15.6">
      <c r="A153" s="14">
        <v>7900</v>
      </c>
      <c r="B153" s="2">
        <v>240</v>
      </c>
      <c r="C153" s="6" t="s">
        <v>13</v>
      </c>
      <c r="D153" s="19">
        <v>0</v>
      </c>
      <c r="E153" s="108"/>
      <c r="F153" s="1" t="str">
        <f t="shared" si="18"/>
        <v>7900-240</v>
      </c>
    </row>
    <row r="154" spans="1:6" s="1" customFormat="1" ht="15.6">
      <c r="A154" s="14">
        <v>7900</v>
      </c>
      <c r="B154" s="2">
        <v>250</v>
      </c>
      <c r="C154" s="6" t="s">
        <v>14</v>
      </c>
      <c r="D154" s="19">
        <v>0</v>
      </c>
      <c r="E154" s="108"/>
      <c r="F154" s="1" t="str">
        <f t="shared" si="18"/>
        <v>7900-250</v>
      </c>
    </row>
    <row r="155" spans="1:6" s="1" customFormat="1" ht="15.6">
      <c r="A155" s="14">
        <v>7900</v>
      </c>
      <c r="B155" s="2">
        <v>290</v>
      </c>
      <c r="C155" s="6" t="s">
        <v>15</v>
      </c>
      <c r="D155" s="19">
        <v>0</v>
      </c>
      <c r="E155" s="108"/>
      <c r="F155" s="1" t="str">
        <f t="shared" si="18"/>
        <v>7900-290</v>
      </c>
    </row>
    <row r="156" spans="1:6" s="1" customFormat="1" ht="15.6">
      <c r="A156" s="15">
        <v>7900</v>
      </c>
      <c r="B156" s="4">
        <v>310</v>
      </c>
      <c r="C156" s="5" t="s">
        <v>16</v>
      </c>
      <c r="D156" s="19">
        <v>0</v>
      </c>
      <c r="E156" s="107"/>
      <c r="F156" s="1" t="str">
        <f t="shared" si="18"/>
        <v>7900-310</v>
      </c>
    </row>
    <row r="157" spans="1:6" ht="15.6">
      <c r="A157" s="82">
        <v>7900</v>
      </c>
      <c r="B157" s="67">
        <v>320</v>
      </c>
      <c r="C157" s="68" t="s">
        <v>40</v>
      </c>
      <c r="D157" s="69">
        <v>4401.8603664743805</v>
      </c>
      <c r="E157" s="106" t="s">
        <v>182</v>
      </c>
      <c r="F157" s="52" t="str">
        <f t="shared" si="18"/>
        <v>7900-320</v>
      </c>
    </row>
    <row r="158" spans="1:6" s="1" customFormat="1" ht="15.6">
      <c r="A158" s="14">
        <v>7900</v>
      </c>
      <c r="B158" s="2">
        <v>330</v>
      </c>
      <c r="C158" s="6" t="s">
        <v>27</v>
      </c>
      <c r="D158" s="19">
        <v>0</v>
      </c>
      <c r="E158" s="108"/>
      <c r="F158" s="1" t="str">
        <f t="shared" si="18"/>
        <v>7900-330</v>
      </c>
    </row>
    <row r="159" spans="1:6" s="1" customFormat="1" ht="15.6">
      <c r="A159" s="14">
        <v>7900</v>
      </c>
      <c r="B159" s="2">
        <v>350</v>
      </c>
      <c r="C159" s="6" t="s">
        <v>41</v>
      </c>
      <c r="D159" s="19">
        <v>6040.897387173397</v>
      </c>
      <c r="E159" s="106" t="s">
        <v>182</v>
      </c>
      <c r="F159" s="1" t="str">
        <f t="shared" si="18"/>
        <v>7900-350</v>
      </c>
    </row>
    <row r="160" spans="1:6" s="1" customFormat="1" ht="15.6">
      <c r="A160" s="14">
        <v>7900</v>
      </c>
      <c r="B160" s="2">
        <v>351</v>
      </c>
      <c r="C160" s="6" t="s">
        <v>142</v>
      </c>
      <c r="D160" s="19">
        <v>0</v>
      </c>
      <c r="E160" s="108"/>
      <c r="F160" s="1" t="str">
        <f t="shared" si="18"/>
        <v>7900-351</v>
      </c>
    </row>
    <row r="161" spans="1:6" ht="31.2">
      <c r="A161" s="79">
        <v>7900</v>
      </c>
      <c r="B161" s="80">
        <v>352</v>
      </c>
      <c r="C161" s="81" t="s">
        <v>184</v>
      </c>
      <c r="D161" s="69">
        <v>11563.987410926366</v>
      </c>
      <c r="E161" s="106" t="s">
        <v>185</v>
      </c>
      <c r="F161" s="52" t="str">
        <f t="shared" si="18"/>
        <v>7900-352</v>
      </c>
    </row>
    <row r="162" spans="1:6" ht="15.6">
      <c r="A162" s="79">
        <v>7900</v>
      </c>
      <c r="B162" s="80">
        <v>353</v>
      </c>
      <c r="C162" s="81" t="s">
        <v>143</v>
      </c>
      <c r="D162" s="69">
        <v>59040</v>
      </c>
      <c r="E162" s="108" t="s">
        <v>183</v>
      </c>
      <c r="F162" s="52" t="str">
        <f t="shared" si="18"/>
        <v>7900-353</v>
      </c>
    </row>
    <row r="163" spans="1:6" ht="15.6">
      <c r="A163" s="82">
        <v>7900</v>
      </c>
      <c r="B163" s="67">
        <v>360</v>
      </c>
      <c r="C163" s="68" t="s">
        <v>66</v>
      </c>
      <c r="D163" s="69">
        <v>264000</v>
      </c>
      <c r="E163" s="106" t="s">
        <v>150</v>
      </c>
      <c r="F163" s="52" t="str">
        <f t="shared" si="18"/>
        <v>7900-360</v>
      </c>
    </row>
    <row r="164" spans="1:6" ht="15.6">
      <c r="A164" s="79">
        <v>7900</v>
      </c>
      <c r="B164" s="80">
        <v>370</v>
      </c>
      <c r="C164" s="81" t="s">
        <v>42</v>
      </c>
      <c r="D164" s="69">
        <v>8973.6593824228021</v>
      </c>
      <c r="E164" s="106" t="s">
        <v>182</v>
      </c>
      <c r="F164" s="52" t="str">
        <f t="shared" si="18"/>
        <v>7900-370</v>
      </c>
    </row>
    <row r="165" spans="1:6" ht="15.6">
      <c r="A165" s="79">
        <v>7900</v>
      </c>
      <c r="B165" s="80">
        <v>380</v>
      </c>
      <c r="C165" s="81" t="s">
        <v>43</v>
      </c>
      <c r="D165" s="69">
        <v>18563.067608476289</v>
      </c>
      <c r="E165" s="106" t="s">
        <v>194</v>
      </c>
      <c r="F165" s="52" t="str">
        <f t="shared" si="18"/>
        <v>7900-380</v>
      </c>
    </row>
    <row r="166" spans="1:6" s="1" customFormat="1" ht="15.6">
      <c r="A166" s="14">
        <v>7900</v>
      </c>
      <c r="B166" s="2">
        <v>390</v>
      </c>
      <c r="C166" s="6" t="s">
        <v>44</v>
      </c>
      <c r="D166" s="19">
        <v>0</v>
      </c>
      <c r="E166" s="108"/>
      <c r="F166" s="1" t="str">
        <f t="shared" si="18"/>
        <v>7900-390</v>
      </c>
    </row>
    <row r="167" spans="1:6" ht="15.6">
      <c r="A167" s="79">
        <v>7900</v>
      </c>
      <c r="B167" s="80">
        <v>430</v>
      </c>
      <c r="C167" s="81" t="s">
        <v>105</v>
      </c>
      <c r="D167" s="69">
        <v>26677.632694248234</v>
      </c>
      <c r="E167" s="106" t="s">
        <v>182</v>
      </c>
      <c r="F167" s="52" t="str">
        <f t="shared" si="18"/>
        <v>7900-430</v>
      </c>
    </row>
    <row r="168" spans="1:6" ht="15.6">
      <c r="A168" s="79">
        <v>7900</v>
      </c>
      <c r="B168" s="80">
        <v>510</v>
      </c>
      <c r="C168" s="81" t="s">
        <v>17</v>
      </c>
      <c r="D168" s="69">
        <v>10093.88859857482</v>
      </c>
      <c r="E168" s="106" t="s">
        <v>181</v>
      </c>
      <c r="F168" s="52" t="str">
        <f t="shared" si="18"/>
        <v>7900-510</v>
      </c>
    </row>
    <row r="169" spans="1:6" ht="15.6">
      <c r="A169" s="79">
        <v>7900</v>
      </c>
      <c r="B169" s="80">
        <v>642</v>
      </c>
      <c r="C169" s="81" t="s">
        <v>154</v>
      </c>
      <c r="D169" s="69">
        <v>9779.61</v>
      </c>
      <c r="E169" s="108"/>
      <c r="F169" s="52" t="str">
        <f t="shared" si="18"/>
        <v>7900-642</v>
      </c>
    </row>
    <row r="170" spans="1:6" ht="15.6">
      <c r="A170" s="18"/>
      <c r="B170" s="42"/>
      <c r="C170" s="64" t="s">
        <v>45</v>
      </c>
      <c r="D170" s="72">
        <f>SUM(D149:D169)</f>
        <v>419134.6034482962</v>
      </c>
      <c r="E170" s="108"/>
    </row>
    <row r="171" spans="1:6" ht="15.6">
      <c r="A171" s="92" t="s">
        <v>144</v>
      </c>
      <c r="B171" s="90"/>
      <c r="C171" s="93"/>
      <c r="D171" s="94"/>
      <c r="E171" s="108"/>
    </row>
    <row r="172" spans="1:6" ht="15.6">
      <c r="A172" s="82" t="s">
        <v>166</v>
      </c>
      <c r="B172" s="67" t="s">
        <v>167</v>
      </c>
      <c r="C172" s="103" t="s">
        <v>170</v>
      </c>
      <c r="D172" s="69">
        <v>834.90498812351541</v>
      </c>
      <c r="E172" s="108" t="s">
        <v>180</v>
      </c>
      <c r="F172" s="52" t="str">
        <f t="shared" ref="F172:F174" si="19">A172&amp;"-"&amp;B172</f>
        <v>8200-350</v>
      </c>
    </row>
    <row r="173" spans="1:6" ht="31.2">
      <c r="A173" s="79" t="s">
        <v>166</v>
      </c>
      <c r="B173" s="80" t="s">
        <v>168</v>
      </c>
      <c r="C173" s="104" t="s">
        <v>44</v>
      </c>
      <c r="D173" s="69">
        <v>14958.432304038004</v>
      </c>
      <c r="E173" s="108" t="s">
        <v>179</v>
      </c>
      <c r="F173" s="52" t="str">
        <f t="shared" si="19"/>
        <v>8200-390</v>
      </c>
    </row>
    <row r="174" spans="1:6" ht="31.2">
      <c r="A174" s="79" t="s">
        <v>166</v>
      </c>
      <c r="B174" s="80" t="s">
        <v>169</v>
      </c>
      <c r="C174" s="104" t="s">
        <v>177</v>
      </c>
      <c r="D174" s="69">
        <v>2378.36080760095</v>
      </c>
      <c r="E174" s="108" t="s">
        <v>178</v>
      </c>
      <c r="F174" s="52" t="str">
        <f t="shared" si="19"/>
        <v>8200-630</v>
      </c>
    </row>
    <row r="175" spans="1:6" ht="15.6">
      <c r="A175" s="12"/>
      <c r="B175" s="42"/>
      <c r="C175" s="64" t="s">
        <v>145</v>
      </c>
      <c r="D175" s="72">
        <f>SUM(D172:D174)</f>
        <v>18171.698099762471</v>
      </c>
      <c r="E175" s="108"/>
    </row>
    <row r="176" spans="1:6" ht="15.6">
      <c r="A176" s="12"/>
      <c r="B176" s="42"/>
      <c r="C176" s="8"/>
      <c r="D176" s="95"/>
      <c r="E176" s="108"/>
    </row>
    <row r="177" spans="1:5" ht="16.2" thickBot="1">
      <c r="A177" s="12"/>
      <c r="B177" s="71"/>
      <c r="C177" s="64" t="s">
        <v>64</v>
      </c>
      <c r="D177" s="96">
        <f>D45+D59+D71+D84+D87+D90+D96+D99+D119+D128+D143+D170+D175+D122+D147</f>
        <v>2143549.6158535909</v>
      </c>
      <c r="E177" s="108"/>
    </row>
    <row r="178" spans="1:5" ht="16.2" thickTop="1">
      <c r="A178" s="12"/>
      <c r="B178" s="71"/>
      <c r="C178" s="64" t="s">
        <v>65</v>
      </c>
      <c r="D178" s="97">
        <f>D20-D177</f>
        <v>60437.227748008911</v>
      </c>
      <c r="E178" s="108"/>
    </row>
    <row r="179" spans="1:5" ht="15.6">
      <c r="A179" s="13"/>
      <c r="B179" s="42"/>
      <c r="C179" s="8"/>
      <c r="D179" s="98"/>
      <c r="E179" s="108"/>
    </row>
    <row r="180" spans="1:5" s="1" customFormat="1" ht="15.6">
      <c r="A180" s="12"/>
      <c r="B180" s="41"/>
      <c r="C180" s="7" t="s">
        <v>149</v>
      </c>
      <c r="D180" s="23">
        <f>11633.32+33450.17</f>
        <v>45083.49</v>
      </c>
      <c r="E180" s="108"/>
    </row>
    <row r="181" spans="1:5" ht="16.2" thickBot="1">
      <c r="A181" s="12"/>
      <c r="B181" s="71"/>
      <c r="C181" s="64" t="s">
        <v>46</v>
      </c>
      <c r="D181" s="99">
        <f>D178</f>
        <v>60437.227748008911</v>
      </c>
      <c r="E181" s="108"/>
    </row>
    <row r="182" spans="1:5" ht="16.2" thickTop="1">
      <c r="A182" s="12"/>
      <c r="B182" s="71"/>
      <c r="C182" s="64" t="s">
        <v>47</v>
      </c>
      <c r="D182" s="100">
        <f>D180+D181</f>
        <v>105520.7177480089</v>
      </c>
      <c r="E182" s="108"/>
    </row>
    <row r="183" spans="1:5">
      <c r="E183" s="110"/>
    </row>
    <row r="184" spans="1:5">
      <c r="E184" s="110"/>
    </row>
  </sheetData>
  <autoFilter ref="A5:E182" xr:uid="{00000000-0001-0000-0000-000000000000}"/>
  <mergeCells count="3">
    <mergeCell ref="A1:E1"/>
    <mergeCell ref="C4:E4"/>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E34" sqref="E34"/>
    </sheetView>
  </sheetViews>
  <sheetFormatPr defaultColWidth="12" defaultRowHeight="13.2"/>
  <cols>
    <col min="1" max="1" width="33" customWidth="1"/>
    <col min="3" max="3" width="12" style="37"/>
    <col min="4" max="4" width="11.21875" bestFit="1" customWidth="1"/>
    <col min="5" max="5" width="34.109375" customWidth="1"/>
  </cols>
  <sheetData>
    <row r="1" spans="1:5" ht="17.399999999999999">
      <c r="A1" s="48" t="s">
        <v>61</v>
      </c>
      <c r="B1" s="48"/>
      <c r="C1" s="48"/>
      <c r="D1" s="48"/>
      <c r="E1" s="48"/>
    </row>
    <row r="2" spans="1:5">
      <c r="A2" s="49" t="s">
        <v>72</v>
      </c>
      <c r="B2" s="49"/>
      <c r="C2" s="49"/>
      <c r="D2" s="49"/>
      <c r="E2" s="49"/>
    </row>
    <row r="3" spans="1:5">
      <c r="A3" s="50" t="s">
        <v>100</v>
      </c>
      <c r="B3" s="51"/>
      <c r="C3" s="51"/>
      <c r="D3" s="51"/>
      <c r="E3" s="51"/>
    </row>
    <row r="4" spans="1:5" s="21" customFormat="1" ht="31.2">
      <c r="A4" s="24" t="s">
        <v>67</v>
      </c>
      <c r="B4" s="24" t="s">
        <v>60</v>
      </c>
      <c r="C4" s="36" t="s">
        <v>70</v>
      </c>
      <c r="D4" s="24" t="s">
        <v>71</v>
      </c>
      <c r="E4" s="24" t="s">
        <v>79</v>
      </c>
    </row>
    <row r="5" spans="1:5" s="22" customFormat="1">
      <c r="A5" s="25" t="s">
        <v>73</v>
      </c>
      <c r="B5" s="26"/>
      <c r="C5" s="35"/>
      <c r="D5" s="26"/>
      <c r="E5" s="26"/>
    </row>
    <row r="6" spans="1:5" s="22" customFormat="1">
      <c r="A6" s="27" t="s">
        <v>69</v>
      </c>
      <c r="B6" s="28">
        <v>63352</v>
      </c>
      <c r="C6" s="39">
        <v>8</v>
      </c>
      <c r="D6" s="28">
        <f>B6*C6</f>
        <v>506816</v>
      </c>
      <c r="E6" s="27" t="s">
        <v>74</v>
      </c>
    </row>
    <row r="7" spans="1:5" s="22" customFormat="1">
      <c r="A7" s="27" t="s">
        <v>69</v>
      </c>
      <c r="B7" s="28"/>
      <c r="C7" s="39"/>
      <c r="D7" s="28">
        <f t="shared" ref="D7:D10" si="0">B7*C7</f>
        <v>0</v>
      </c>
      <c r="E7" s="27" t="s">
        <v>74</v>
      </c>
    </row>
    <row r="8" spans="1:5" s="22" customFormat="1" ht="13.8">
      <c r="A8" s="40" t="s">
        <v>99</v>
      </c>
      <c r="B8" s="28">
        <v>34077</v>
      </c>
      <c r="C8" s="39">
        <v>3</v>
      </c>
      <c r="D8" s="28">
        <f t="shared" si="0"/>
        <v>102231</v>
      </c>
      <c r="E8" s="27" t="s">
        <v>74</v>
      </c>
    </row>
    <row r="9" spans="1:5" s="22" customFormat="1">
      <c r="A9" s="29" t="s">
        <v>76</v>
      </c>
      <c r="B9" s="28"/>
      <c r="C9" s="39"/>
      <c r="D9" s="28"/>
      <c r="E9" s="27"/>
    </row>
    <row r="10" spans="1:5" s="22" customFormat="1">
      <c r="A10" s="27" t="s">
        <v>75</v>
      </c>
      <c r="B10" s="28">
        <v>0</v>
      </c>
      <c r="C10" s="39">
        <v>0</v>
      </c>
      <c r="D10" s="28">
        <f t="shared" si="0"/>
        <v>0</v>
      </c>
      <c r="E10" s="27" t="s">
        <v>74</v>
      </c>
    </row>
    <row r="11" spans="1:5" s="22" customFormat="1">
      <c r="A11" s="27"/>
      <c r="B11" s="28"/>
      <c r="C11" s="39"/>
      <c r="D11" s="28"/>
      <c r="E11" s="27"/>
    </row>
    <row r="12" spans="1:5" s="22" customFormat="1">
      <c r="A12" s="29" t="s">
        <v>6</v>
      </c>
      <c r="B12" s="28"/>
      <c r="C12" s="39"/>
      <c r="D12" s="28"/>
      <c r="E12" s="27"/>
    </row>
    <row r="13" spans="1:5" s="22" customFormat="1">
      <c r="A13" s="27" t="s">
        <v>97</v>
      </c>
      <c r="B13" s="28"/>
      <c r="C13" s="39"/>
      <c r="D13" s="28">
        <f t="shared" ref="D13:D16" si="1">B13*C13</f>
        <v>0</v>
      </c>
      <c r="E13" s="27" t="s">
        <v>98</v>
      </c>
    </row>
    <row r="14" spans="1:5" s="22" customFormat="1">
      <c r="A14" s="27"/>
      <c r="B14" s="28"/>
      <c r="C14" s="39"/>
      <c r="D14" s="28"/>
      <c r="E14" s="27"/>
    </row>
    <row r="15" spans="1:5" s="22" customFormat="1">
      <c r="A15" s="29" t="s">
        <v>8</v>
      </c>
      <c r="B15" s="28"/>
      <c r="C15" s="39"/>
      <c r="D15" s="28"/>
      <c r="E15" s="27"/>
    </row>
    <row r="16" spans="1:5" s="22" customFormat="1">
      <c r="A16" s="27" t="s">
        <v>99</v>
      </c>
      <c r="B16" s="28"/>
      <c r="C16" s="39"/>
      <c r="D16" s="28">
        <f t="shared" si="1"/>
        <v>0</v>
      </c>
      <c r="E16" s="27" t="s">
        <v>74</v>
      </c>
    </row>
    <row r="17" spans="1:5" s="22" customFormat="1">
      <c r="A17" s="27"/>
      <c r="B17" s="28"/>
      <c r="C17" s="39"/>
      <c r="D17" s="28"/>
      <c r="E17" s="27"/>
    </row>
    <row r="18" spans="1:5" s="22" customFormat="1">
      <c r="A18" s="27"/>
      <c r="B18" s="28"/>
      <c r="C18" s="39"/>
      <c r="D18" s="28"/>
      <c r="E18" s="27"/>
    </row>
    <row r="19" spans="1:5" s="22" customFormat="1">
      <c r="A19" s="29" t="s">
        <v>68</v>
      </c>
      <c r="B19" s="28"/>
      <c r="C19" s="39"/>
      <c r="D19" s="28"/>
      <c r="E19" s="27"/>
    </row>
    <row r="20" spans="1:5" s="22" customFormat="1">
      <c r="A20" s="27" t="s">
        <v>80</v>
      </c>
      <c r="B20" s="28">
        <v>87100</v>
      </c>
      <c r="C20" s="39">
        <v>1</v>
      </c>
      <c r="D20" s="28">
        <f>B20*C20</f>
        <v>87100</v>
      </c>
      <c r="E20" s="27" t="s">
        <v>68</v>
      </c>
    </row>
    <row r="21" spans="1:5" s="22" customFormat="1">
      <c r="A21" s="27" t="s">
        <v>81</v>
      </c>
      <c r="B21" s="28"/>
      <c r="C21" s="39"/>
      <c r="D21" s="28">
        <f t="shared" ref="D21" si="2">B21*C21</f>
        <v>0</v>
      </c>
      <c r="E21" s="27" t="s">
        <v>68</v>
      </c>
    </row>
    <row r="22" spans="1:5" s="22" customFormat="1">
      <c r="A22" s="27" t="s">
        <v>82</v>
      </c>
      <c r="B22" s="28">
        <v>44007</v>
      </c>
      <c r="C22" s="39">
        <v>1</v>
      </c>
      <c r="D22" s="28">
        <f t="shared" ref="D22:D27" si="3">B22*C22</f>
        <v>44007</v>
      </c>
      <c r="E22" s="27" t="s">
        <v>68</v>
      </c>
    </row>
    <row r="23" spans="1:5" s="22" customFormat="1">
      <c r="A23" s="27" t="s">
        <v>83</v>
      </c>
      <c r="B23" s="28"/>
      <c r="C23" s="39"/>
      <c r="D23" s="28">
        <f t="shared" si="3"/>
        <v>0</v>
      </c>
      <c r="E23" s="27" t="s">
        <v>68</v>
      </c>
    </row>
    <row r="24" spans="1:5" s="22" customFormat="1">
      <c r="A24" s="27" t="s">
        <v>84</v>
      </c>
      <c r="B24" s="28"/>
      <c r="C24" s="39"/>
      <c r="D24" s="28">
        <f t="shared" si="3"/>
        <v>0</v>
      </c>
      <c r="E24" s="27" t="s">
        <v>68</v>
      </c>
    </row>
    <row r="25" spans="1:5" s="22" customFormat="1">
      <c r="A25" s="27" t="s">
        <v>85</v>
      </c>
      <c r="B25" s="28"/>
      <c r="C25" s="39"/>
      <c r="D25" s="28">
        <f t="shared" si="3"/>
        <v>0</v>
      </c>
      <c r="E25" s="27" t="s">
        <v>68</v>
      </c>
    </row>
    <row r="26" spans="1:5" s="22" customFormat="1">
      <c r="A26" s="27" t="s">
        <v>86</v>
      </c>
      <c r="B26" s="28">
        <v>0</v>
      </c>
      <c r="C26" s="39">
        <v>0</v>
      </c>
      <c r="D26" s="28">
        <f t="shared" si="3"/>
        <v>0</v>
      </c>
      <c r="E26" s="27" t="s">
        <v>68</v>
      </c>
    </row>
    <row r="27" spans="1:5" s="22" customFormat="1" ht="26.4">
      <c r="A27" s="27" t="s">
        <v>87</v>
      </c>
      <c r="B27" s="28"/>
      <c r="C27" s="39"/>
      <c r="D27" s="28">
        <f t="shared" si="3"/>
        <v>0</v>
      </c>
      <c r="E27" s="27" t="s">
        <v>68</v>
      </c>
    </row>
    <row r="28" spans="1:5" s="22" customFormat="1">
      <c r="A28" s="27"/>
      <c r="B28" s="30"/>
      <c r="C28" s="38"/>
      <c r="D28" s="30"/>
      <c r="E28" s="27"/>
    </row>
    <row r="29" spans="1:5" s="22" customFormat="1">
      <c r="A29" s="29" t="s">
        <v>9</v>
      </c>
      <c r="B29" s="28"/>
      <c r="C29" s="39"/>
      <c r="D29" s="28"/>
      <c r="E29" s="27"/>
    </row>
    <row r="30" spans="1:5" s="22" customFormat="1">
      <c r="A30" s="27" t="s">
        <v>88</v>
      </c>
      <c r="B30" s="28"/>
      <c r="C30" s="39"/>
      <c r="D30" s="28">
        <f t="shared" ref="D30" si="4">B30*C30</f>
        <v>0</v>
      </c>
      <c r="E30" s="27" t="s">
        <v>101</v>
      </c>
    </row>
    <row r="31" spans="1:5" s="22" customFormat="1">
      <c r="A31" s="27" t="s">
        <v>89</v>
      </c>
      <c r="B31" s="28">
        <v>0</v>
      </c>
      <c r="C31" s="39">
        <v>0</v>
      </c>
      <c r="D31" s="28">
        <f t="shared" ref="D31:D33" si="5">B31*C31</f>
        <v>0</v>
      </c>
      <c r="E31" s="27" t="s">
        <v>78</v>
      </c>
    </row>
    <row r="32" spans="1:5" s="22" customFormat="1">
      <c r="A32" s="27" t="s">
        <v>90</v>
      </c>
      <c r="B32" s="28"/>
      <c r="C32" s="39"/>
      <c r="D32" s="28">
        <f t="shared" si="5"/>
        <v>0</v>
      </c>
      <c r="E32" s="27" t="s">
        <v>78</v>
      </c>
    </row>
    <row r="33" spans="1:5" s="22" customFormat="1">
      <c r="A33" s="27" t="s">
        <v>91</v>
      </c>
      <c r="B33" s="28"/>
      <c r="C33" s="39"/>
      <c r="D33" s="28">
        <f t="shared" si="5"/>
        <v>0</v>
      </c>
      <c r="E33" s="27" t="s">
        <v>78</v>
      </c>
    </row>
    <row r="34" spans="1:5" s="22" customFormat="1">
      <c r="A34" s="27" t="s">
        <v>92</v>
      </c>
      <c r="B34" s="28"/>
      <c r="C34" s="39"/>
      <c r="D34" s="28">
        <f t="shared" ref="D34" si="6">B34*C34</f>
        <v>0</v>
      </c>
      <c r="E34" s="27" t="s">
        <v>93</v>
      </c>
    </row>
    <row r="35" spans="1:5" s="22" customFormat="1">
      <c r="A35" s="27" t="s">
        <v>94</v>
      </c>
      <c r="B35" s="28"/>
      <c r="C35" s="39"/>
      <c r="D35" s="28">
        <f t="shared" ref="D35:D37" si="7">B35*C35</f>
        <v>0</v>
      </c>
      <c r="E35" s="27" t="s">
        <v>77</v>
      </c>
    </row>
    <row r="36" spans="1:5" s="22" customFormat="1">
      <c r="A36" s="27" t="s">
        <v>95</v>
      </c>
      <c r="B36" s="28">
        <v>17830</v>
      </c>
      <c r="C36" s="39">
        <v>2</v>
      </c>
      <c r="D36" s="28">
        <f t="shared" si="7"/>
        <v>35660</v>
      </c>
      <c r="E36" s="27" t="s">
        <v>77</v>
      </c>
    </row>
    <row r="37" spans="1:5" s="22" customFormat="1">
      <c r="A37" s="27" t="s">
        <v>96</v>
      </c>
      <c r="B37" s="28"/>
      <c r="C37" s="39"/>
      <c r="D37" s="28">
        <f t="shared" si="7"/>
        <v>0</v>
      </c>
      <c r="E37" s="27" t="s">
        <v>77</v>
      </c>
    </row>
    <row r="38" spans="1:5" s="22" customFormat="1">
      <c r="A38" s="27"/>
      <c r="B38" s="31"/>
      <c r="C38" s="39"/>
      <c r="D38" s="31"/>
      <c r="E38" s="27"/>
    </row>
    <row r="39" spans="1:5" s="22" customFormat="1">
      <c r="A39" s="27" t="s">
        <v>151</v>
      </c>
      <c r="B39" s="31"/>
      <c r="C39" s="34">
        <f>SUM(C6:C37)</f>
        <v>15</v>
      </c>
      <c r="D39" s="31">
        <f>SUM(D4:D37)</f>
        <v>775814</v>
      </c>
      <c r="E39" s="27"/>
    </row>
  </sheetData>
  <mergeCells count="3">
    <mergeCell ref="A1:E1"/>
    <mergeCell ref="A2:E2"/>
    <mergeCell ref="A3: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CAD3BBE018B545893FB02A8234A2D1" ma:contentTypeVersion="15" ma:contentTypeDescription="Create a new document." ma:contentTypeScope="" ma:versionID="d9f26e9f89a9225aad8bba8c7131e51b">
  <xsd:schema xmlns:xsd="http://www.w3.org/2001/XMLSchema" xmlns:xs="http://www.w3.org/2001/XMLSchema" xmlns:p="http://schemas.microsoft.com/office/2006/metadata/properties" xmlns:ns2="59a0ad3b-7a7d-46b8-af17-d1f9bbfb5360" xmlns:ns3="6645c768-c7af-491e-b383-ed123f77427f" targetNamespace="http://schemas.microsoft.com/office/2006/metadata/properties" ma:root="true" ma:fieldsID="43ccf18defdac2e1054b9b5b0e620cbf" ns2:_="" ns3:_="">
    <xsd:import namespace="59a0ad3b-7a7d-46b8-af17-d1f9bbfb5360"/>
    <xsd:import namespace="6645c768-c7af-491e-b383-ed123f7742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0ad3b-7a7d-46b8-af17-d1f9bbfb5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b7203f4-d3fa-4e53-a262-f70937c7aa0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45c768-c7af-491e-b383-ed123f77427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37d55ac-e754-4b03-bb75-bd4cee51c3e0}" ma:internalName="TaxCatchAll" ma:showField="CatchAllData" ma:web="6645c768-c7af-491e-b383-ed123f774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FA367-091E-4BFE-8032-F77CCDC81F7E}">
  <ds:schemaRefs>
    <ds:schemaRef ds:uri="http://schemas.microsoft.com/sharepoint/v3/contenttype/forms"/>
  </ds:schemaRefs>
</ds:datastoreItem>
</file>

<file path=customXml/itemProps2.xml><?xml version="1.0" encoding="utf-8"?>
<ds:datastoreItem xmlns:ds="http://schemas.openxmlformats.org/officeDocument/2006/customXml" ds:itemID="{653DFE03-EEA7-415B-9DC0-34F9E6358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0ad3b-7a7d-46b8-af17-d1f9bbfb5360"/>
    <ds:schemaRef ds:uri="6645c768-c7af-491e-b383-ed123f774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 Budget Narrative</vt:lpstr>
      <vt:lpstr>Staffing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19-20 Somerset Dade (0520, 6004) Budget.xlsx</dc:title>
  <dc:creator>ibehar</dc:creator>
  <cp:lastModifiedBy>Munnawar Raza</cp:lastModifiedBy>
  <dcterms:created xsi:type="dcterms:W3CDTF">2020-06-19T02:45:13Z</dcterms:created>
  <dcterms:modified xsi:type="dcterms:W3CDTF">2024-08-09T20:18:06Z</dcterms:modified>
</cp:coreProperties>
</file>